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43\CR 45 B\2016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84" r:id="rId2"/>
    <sheet name="G-3" sheetId="4686" r:id="rId3"/>
    <sheet name="G-4" sheetId="4677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2" i="4684" l="1"/>
  <c r="F22" i="4684"/>
  <c r="T21" i="4684"/>
  <c r="M21" i="4684"/>
  <c r="F21" i="4684"/>
  <c r="T20" i="4684"/>
  <c r="M20" i="4684"/>
  <c r="F20" i="4684"/>
  <c r="T19" i="4684"/>
  <c r="M19" i="4684"/>
  <c r="F19" i="4684"/>
  <c r="T18" i="4684"/>
  <c r="M18" i="4684"/>
  <c r="F18" i="4684"/>
  <c r="T17" i="4684"/>
  <c r="M17" i="4684"/>
  <c r="F17" i="4684"/>
  <c r="T16" i="4684"/>
  <c r="M16" i="4684"/>
  <c r="F16" i="4684"/>
  <c r="T15" i="4684"/>
  <c r="M15" i="4684"/>
  <c r="F15" i="4684"/>
  <c r="T14" i="4684"/>
  <c r="M14" i="4684"/>
  <c r="F14" i="4684"/>
  <c r="T13" i="4684"/>
  <c r="M13" i="4684"/>
  <c r="F13" i="4684"/>
  <c r="T12" i="4684"/>
  <c r="M12" i="4684"/>
  <c r="F12" i="4684"/>
  <c r="T11" i="4684"/>
  <c r="M11" i="4684"/>
  <c r="F11" i="4684"/>
  <c r="T10" i="4684"/>
  <c r="M10" i="4684"/>
  <c r="F10" i="4684"/>
  <c r="M22" i="4686"/>
  <c r="F22" i="4686"/>
  <c r="T21" i="4686"/>
  <c r="M21" i="4686"/>
  <c r="F21" i="4686"/>
  <c r="T20" i="4686"/>
  <c r="M20" i="4686"/>
  <c r="F20" i="4686"/>
  <c r="T19" i="4686"/>
  <c r="M19" i="4686"/>
  <c r="F19" i="4686"/>
  <c r="T18" i="4686"/>
  <c r="M18" i="4686"/>
  <c r="F18" i="4686"/>
  <c r="T17" i="4686"/>
  <c r="M17" i="4686"/>
  <c r="F17" i="4686"/>
  <c r="T16" i="4686"/>
  <c r="M16" i="4686"/>
  <c r="F16" i="4686"/>
  <c r="T15" i="4686"/>
  <c r="M15" i="4686"/>
  <c r="F15" i="4686"/>
  <c r="T14" i="4686"/>
  <c r="M14" i="4686"/>
  <c r="F14" i="4686"/>
  <c r="T13" i="4686"/>
  <c r="M13" i="4686"/>
  <c r="F13" i="4686"/>
  <c r="T12" i="4686"/>
  <c r="M12" i="4686"/>
  <c r="F12" i="4686"/>
  <c r="T11" i="4686"/>
  <c r="M11" i="4686"/>
  <c r="F11" i="4686"/>
  <c r="T10" i="4686"/>
  <c r="M10" i="4686"/>
  <c r="F10" i="4686"/>
  <c r="U21" i="4686" l="1"/>
  <c r="U19" i="4686"/>
  <c r="U17" i="4686"/>
  <c r="U13" i="4686"/>
  <c r="U15" i="4686"/>
  <c r="N22" i="4686"/>
  <c r="N20" i="4686"/>
  <c r="N18" i="4686"/>
  <c r="N16" i="4686"/>
  <c r="N14" i="4686"/>
  <c r="G19" i="4686"/>
  <c r="G17" i="4686"/>
  <c r="G13" i="4686"/>
  <c r="U14" i="4686"/>
  <c r="U16" i="4686"/>
  <c r="U18" i="4686"/>
  <c r="U20" i="4686"/>
  <c r="N10" i="4686"/>
  <c r="N12" i="4686"/>
  <c r="N13" i="4686"/>
  <c r="N15" i="4686"/>
  <c r="N17" i="4686"/>
  <c r="N19" i="4686"/>
  <c r="N21" i="4686"/>
  <c r="G14" i="4686"/>
  <c r="N11" i="4686"/>
  <c r="G15" i="4686"/>
  <c r="G16" i="4686"/>
  <c r="G18" i="4686"/>
  <c r="U21" i="4684"/>
  <c r="U19" i="4684"/>
  <c r="U17" i="4684"/>
  <c r="U15" i="4684"/>
  <c r="U13" i="4684"/>
  <c r="N22" i="4684"/>
  <c r="N20" i="4684"/>
  <c r="N19" i="4684"/>
  <c r="N18" i="4684"/>
  <c r="N17" i="4684"/>
  <c r="N16" i="4684"/>
  <c r="N15" i="4684"/>
  <c r="N14" i="4684"/>
  <c r="N13" i="4684"/>
  <c r="G19" i="4684"/>
  <c r="G17" i="4684"/>
  <c r="G13" i="4684"/>
  <c r="G14" i="4684"/>
  <c r="U14" i="4684"/>
  <c r="U16" i="4684"/>
  <c r="U18" i="4684"/>
  <c r="U20" i="4684"/>
  <c r="N10" i="4684"/>
  <c r="N11" i="4684"/>
  <c r="N12" i="4684"/>
  <c r="N21" i="4684"/>
  <c r="G15" i="4684"/>
  <c r="G16" i="4684"/>
  <c r="G18" i="4684"/>
  <c r="Y21" i="4677"/>
  <c r="X21" i="4677"/>
  <c r="W21" i="4677"/>
  <c r="V21" i="4677"/>
  <c r="V21" i="4686"/>
  <c r="W21" i="4686"/>
  <c r="X21" i="4686"/>
  <c r="Y21" i="4686"/>
  <c r="Y21" i="4678"/>
  <c r="X21" i="4678"/>
  <c r="W21" i="4678"/>
  <c r="V21" i="4678"/>
  <c r="W21" i="4684"/>
  <c r="X21" i="4684"/>
  <c r="Y21" i="4684"/>
  <c r="V21" i="4684"/>
  <c r="U23" i="4686" l="1"/>
  <c r="N23" i="4686"/>
  <c r="G23" i="4686"/>
  <c r="U23" i="4684"/>
  <c r="N23" i="4684"/>
  <c r="G23" i="4684"/>
  <c r="V23" i="4684"/>
  <c r="Y22" i="4684" s="1"/>
  <c r="V23" i="4678"/>
  <c r="W22" i="4678" s="1"/>
  <c r="X22" i="4684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2" i="4688"/>
  <c r="Z22" i="4688"/>
  <c r="AA22" i="4688"/>
  <c r="AB22" i="4688"/>
  <c r="X22" i="4688"/>
  <c r="W22" i="4688"/>
  <c r="V22" i="4688"/>
  <c r="E4" i="4686"/>
  <c r="D5" i="4686"/>
  <c r="L5" i="4686"/>
  <c r="AO22" i="4688"/>
  <c r="AN22" i="4688"/>
  <c r="AM22" i="4688"/>
  <c r="AL22" i="4688"/>
  <c r="AK22" i="4688"/>
  <c r="AJ22" i="4688"/>
  <c r="AI22" i="4688"/>
  <c r="AH22" i="4688"/>
  <c r="AG22" i="4688"/>
  <c r="AF22" i="4688"/>
  <c r="AE22" i="4688"/>
  <c r="AD22" i="4688"/>
  <c r="U22" i="4688"/>
  <c r="T22" i="4688"/>
  <c r="S22" i="4688"/>
  <c r="R22" i="4688"/>
  <c r="Q22" i="4688"/>
  <c r="P22" i="4688"/>
  <c r="C22" i="4688"/>
  <c r="D22" i="4688"/>
  <c r="E22" i="4688"/>
  <c r="F22" i="4688"/>
  <c r="G22" i="4688"/>
  <c r="H22" i="4688"/>
  <c r="I22" i="4688"/>
  <c r="J22" i="4688"/>
  <c r="K22" i="4688"/>
  <c r="M22" i="4688"/>
  <c r="N22" i="4688"/>
  <c r="O22" i="4688"/>
  <c r="B22" i="4688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J10" i="4689"/>
  <c r="D15" i="4688" s="1"/>
  <c r="J20" i="4689"/>
  <c r="G19" i="4688" s="1"/>
  <c r="J24" i="4689"/>
  <c r="Z19" i="4688" s="1"/>
  <c r="J31" i="4689"/>
  <c r="P24" i="4688" s="1"/>
  <c r="J30" i="4689"/>
  <c r="J24" i="4688" s="1"/>
  <c r="J33" i="4689"/>
  <c r="Z24" i="4688" s="1"/>
  <c r="J34" i="4689"/>
  <c r="J32" i="4689"/>
  <c r="U24" i="4688" s="1"/>
  <c r="J26" i="4689"/>
  <c r="AK19" i="4688" s="1"/>
  <c r="J25" i="4689"/>
  <c r="AF19" i="4688" s="1"/>
  <c r="J16" i="4689"/>
  <c r="AF15" i="4688" s="1"/>
  <c r="J14" i="4689"/>
  <c r="U15" i="4688" s="1"/>
  <c r="W22" i="4684"/>
  <c r="V22" i="4684"/>
  <c r="V22" i="4678"/>
  <c r="Y22" i="4678"/>
  <c r="X22" i="4678"/>
  <c r="J36" i="4689"/>
  <c r="J23" i="4689"/>
  <c r="U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D24" i="4688"/>
  <c r="J29" i="4689"/>
  <c r="J27" i="4689"/>
  <c r="P19" i="4688"/>
  <c r="J19" i="4689"/>
  <c r="J21" i="4689"/>
  <c r="J18" i="4689"/>
  <c r="J17" i="4689"/>
  <c r="P15" i="4688"/>
  <c r="J15" i="4689"/>
  <c r="J12" i="4689"/>
  <c r="J11" i="4689"/>
  <c r="AG28" i="4688"/>
  <c r="BU18" i="4688" s="1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AU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BE18" i="4688" s="1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2" i="4688"/>
  <c r="BP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9" i="4688" l="1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I32" i="4688"/>
  <c r="AY21" i="4688" s="1"/>
  <c r="AK32" i="4688"/>
  <c r="BY21" i="4688" s="1"/>
  <c r="AL32" i="4688"/>
  <c r="BZ21" i="4688" s="1"/>
  <c r="H32" i="4688"/>
  <c r="AX21" i="4688" s="1"/>
  <c r="Z32" i="4688"/>
  <c r="BO21" i="4688" s="1"/>
  <c r="AH32" i="4688"/>
  <c r="BV21" i="4688" s="1"/>
  <c r="AI32" i="4688"/>
  <c r="BW21" i="4688" s="1"/>
  <c r="V32" i="4688"/>
  <c r="BK21" i="4688" s="1"/>
  <c r="S32" i="4688"/>
  <c r="BH21" i="4688" s="1"/>
  <c r="AM32" i="4688"/>
  <c r="CA21" i="4688" s="1"/>
  <c r="E32" i="4688"/>
  <c r="AU21" i="4688" s="1"/>
  <c r="W32" i="4688"/>
  <c r="BL21" i="4688" s="1"/>
  <c r="AO32" i="4688"/>
  <c r="CC21" i="4688" s="1"/>
  <c r="AJ32" i="4688"/>
  <c r="BX21" i="4688" s="1"/>
  <c r="R32" i="4688"/>
  <c r="BG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J25" i="4688"/>
  <c r="G25" i="4688"/>
  <c r="D25" i="4688"/>
  <c r="Z25" i="4688"/>
  <c r="P25" i="4688"/>
  <c r="U25" i="4688"/>
  <c r="AO20" i="4688"/>
  <c r="AK20" i="4688"/>
  <c r="AF20" i="4688"/>
  <c r="J20" i="4688"/>
  <c r="D20" i="4688"/>
  <c r="G20" i="4688"/>
  <c r="Z20" i="4688"/>
  <c r="U20" i="4688"/>
  <c r="P20" i="4688"/>
  <c r="N23" i="4681"/>
  <c r="U23" i="4681"/>
  <c r="G23" i="4681"/>
</calcChain>
</file>

<file path=xl/sharedStrings.xml><?xml version="1.0" encoding="utf-8"?>
<sst xmlns="http://schemas.openxmlformats.org/spreadsheetml/2006/main" count="719" uniqueCount="154">
  <si>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</si>
  <si>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</si>
  <si>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</si>
  <si>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</si>
  <si>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</si>
  <si>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</si>
  <si>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</si>
  <si>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</si>
  <si>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</si>
  <si>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</si>
  <si>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</si>
  <si>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</si>
  <si>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</si>
  <si>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</si>
  <si>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</si>
  <si>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</si>
  <si>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</si>
  <si>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</si>
  <si>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</si>
  <si>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</si>
  <si>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</si>
  <si>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</si>
  <si>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</si>
  <si>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</si>
  <si>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</si>
  <si>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</si>
  <si>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</si>
  <si>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</si>
  <si>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</si>
  <si>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</si>
  <si>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</si>
  <si>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</si>
  <si>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</si>
  <si>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</si>
  <si>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</si>
  <si>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</si>
  <si>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</si>
  <si>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</si>
  <si>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</si>
  <si>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</si>
  <si>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</si>
  <si>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</si>
  <si>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</si>
  <si>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</si>
  <si>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</si>
  <si>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</si>
  <si>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</si>
  <si>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</si>
  <si>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</si>
  <si>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</si>
  <si>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</si>
  <si>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</si>
  <si>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</si>
  <si>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</si>
  <si>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</si>
  <si>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</si>
  <si>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</si>
  <si>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</si>
  <si>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</si>
  <si>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</si>
  <si>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</si>
  <si>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</si>
  <si>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</si>
  <si>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</si>
  <si>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</si>
  <si>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</si>
  <si>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</si>
  <si>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</si>
  <si>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</si>
  <si>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</si>
  <si>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</si>
  <si>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</si>
  <si>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</si>
  <si>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</si>
  <si>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</si>
  <si>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</si>
  <si>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</si>
  <si>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</si>
  <si>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</si>
  <si>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</si>
  <si>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</si>
  <si>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</si>
  <si>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</si>
  <si>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</si>
  <si>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</si>
  <si>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</si>
  <si>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</si>
  <si>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</si>
  <si>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</si>
  <si>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</si>
  <si>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</si>
  <si>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</si>
  <si>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</si>
  <si>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</si>
  <si>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</si>
  <si>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</si>
  <si>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</si>
  <si>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</si>
  <si>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</si>
  <si>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</si>
  <si>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</si>
  <si>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</si>
  <si>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</si>
  <si>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</si>
  <si>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</si>
  <si>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</si>
  <si>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</si>
  <si>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</si>
  <si>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</si>
  <si>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</si>
  <si>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</si>
  <si>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</si>
  <si>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</si>
  <si>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</si>
  <si>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</si>
  <si>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</si>
  <si>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</si>
  <si>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</si>
  <si>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</si>
  <si>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</si>
  <si>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</si>
  <si>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</si>
  <si>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</si>
  <si>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</si>
  <si>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</si>
  <si>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</si>
  <si>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</si>
  <si>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</si>
  <si>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</si>
  <si>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</si>
  <si>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</si>
  <si>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</si>
  <si>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</si>
  <si>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</si>
  <si>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</si>
  <si>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</si>
  <si>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</si>
  <si>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</si>
  <si>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</si>
  <si>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</si>
  <si>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</si>
  <si>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</si>
  <si>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</si>
  <si>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</si>
  <si>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</si>
  <si>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</si>
  <si>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</si>
  <si>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</si>
  <si>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</si>
  <si>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93 X CARRERA 45B</t>
  </si>
  <si>
    <t>ADOLFREDO FLOREZ</t>
  </si>
  <si>
    <t>GEOVANNIS GONZALEZ</t>
  </si>
  <si>
    <t xml:space="preserve">VOL MAX </t>
  </si>
  <si>
    <t>IVAN 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</si>
</sst>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9" fontId="2" fillId="0" borderId="0" xfId="0" applyNumberFormat="1" applyFont="1" applyProtection="1"/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'G-1'!$A$10:$A$19</c:f>
              <c:numCache>
                <c:formatCode>h:mm</c:formatCode>
                <c:ptCount val="10"/>
              </c:numCache>
            </c:numRef>
          </c:cat>
          <c:val>
            <c:numRef>
              <c:f>'G-1'!$F$10:$F$19</c:f>
              <c:numCache>
                <c:formatCode>0</c:formatCode>
                <c:ptCount val="10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125856"/>
        <c:axId val="99126248"/>
      </c:barChart>
      <c:catAx>
        <c:axId val="991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912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12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912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0109280"/>
        <c:axId val="140109672"/>
      </c:barChart>
      <c:catAx>
        <c:axId val="14010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0109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109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0109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0110456"/>
        <c:axId val="140110848"/>
      </c:barChart>
      <c:catAx>
        <c:axId val="140110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011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11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0110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0111632"/>
        <c:axId val="140112024"/>
      </c:barChart>
      <c:catAx>
        <c:axId val="14011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0112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112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011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562.5</c:v>
                </c:pt>
                <c:pt idx="1">
                  <c:v>568.5</c:v>
                </c:pt>
                <c:pt idx="2">
                  <c:v>571</c:v>
                </c:pt>
                <c:pt idx="3">
                  <c:v>495.5</c:v>
                </c:pt>
                <c:pt idx="4">
                  <c:v>492</c:v>
                </c:pt>
                <c:pt idx="5">
                  <c:v>452.5</c:v>
                </c:pt>
                <c:pt idx="6">
                  <c:v>400</c:v>
                </c:pt>
                <c:pt idx="7">
                  <c:v>492.5</c:v>
                </c:pt>
                <c:pt idx="8">
                  <c:v>431</c:v>
                </c:pt>
                <c:pt idx="9">
                  <c:v>430.5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641160"/>
        <c:axId val="138641552"/>
      </c:barChart>
      <c:catAx>
        <c:axId val="13864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64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64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641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502</c:v>
                </c:pt>
                <c:pt idx="1">
                  <c:v>481</c:v>
                </c:pt>
                <c:pt idx="2">
                  <c:v>453.5</c:v>
                </c:pt>
                <c:pt idx="3">
                  <c:v>490</c:v>
                </c:pt>
                <c:pt idx="4">
                  <c:v>480.5</c:v>
                </c:pt>
                <c:pt idx="5">
                  <c:v>481</c:v>
                </c:pt>
                <c:pt idx="6">
                  <c:v>464.5</c:v>
                </c:pt>
                <c:pt idx="7">
                  <c:v>490.5</c:v>
                </c:pt>
                <c:pt idx="8">
                  <c:v>391.5</c:v>
                </c:pt>
                <c:pt idx="9">
                  <c:v>437.5</c:v>
                </c:pt>
                <c:pt idx="10">
                  <c:v>416</c:v>
                </c:pt>
                <c:pt idx="11">
                  <c:v>394.5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642336"/>
        <c:axId val="138642728"/>
      </c:barChart>
      <c:catAx>
        <c:axId val="13864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642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642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64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403.5</c:v>
                </c:pt>
                <c:pt idx="1">
                  <c:v>402</c:v>
                </c:pt>
                <c:pt idx="2">
                  <c:v>426.5</c:v>
                </c:pt>
                <c:pt idx="3">
                  <c:v>422.5</c:v>
                </c:pt>
                <c:pt idx="4">
                  <c:v>473</c:v>
                </c:pt>
                <c:pt idx="5">
                  <c:v>435.5</c:v>
                </c:pt>
                <c:pt idx="6">
                  <c:v>397</c:v>
                </c:pt>
                <c:pt idx="7">
                  <c:v>463.5</c:v>
                </c:pt>
                <c:pt idx="8">
                  <c:v>414</c:v>
                </c:pt>
                <c:pt idx="9">
                  <c:v>357.5</c:v>
                </c:pt>
                <c:pt idx="10">
                  <c:v>474</c:v>
                </c:pt>
                <c:pt idx="11">
                  <c:v>551.5</c:v>
                </c:pt>
                <c:pt idx="12">
                  <c:v>500</c:v>
                </c:pt>
                <c:pt idx="13">
                  <c:v>527.5</c:v>
                </c:pt>
                <c:pt idx="14">
                  <c:v>536</c:v>
                </c:pt>
                <c:pt idx="15">
                  <c:v>517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643512"/>
        <c:axId val="138643904"/>
      </c:barChart>
      <c:catAx>
        <c:axId val="138643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64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64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643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965</c:v>
                </c:pt>
                <c:pt idx="4">
                  <c:v>948.5</c:v>
                </c:pt>
                <c:pt idx="5">
                  <c:v>891.5</c:v>
                </c:pt>
                <c:pt idx="6">
                  <c:v>861</c:v>
                </c:pt>
                <c:pt idx="7">
                  <c:v>878</c:v>
                </c:pt>
                <c:pt idx="8">
                  <c:v>874</c:v>
                </c:pt>
                <c:pt idx="9">
                  <c:v>899</c:v>
                </c:pt>
                <c:pt idx="13">
                  <c:v>873.5</c:v>
                </c:pt>
                <c:pt idx="14">
                  <c:v>909</c:v>
                </c:pt>
                <c:pt idx="15">
                  <c:v>931</c:v>
                </c:pt>
                <c:pt idx="16">
                  <c:v>914.5</c:v>
                </c:pt>
                <c:pt idx="17">
                  <c:v>927</c:v>
                </c:pt>
                <c:pt idx="18">
                  <c:v>895.5</c:v>
                </c:pt>
                <c:pt idx="19">
                  <c:v>834.5</c:v>
                </c:pt>
                <c:pt idx="20">
                  <c:v>870.5</c:v>
                </c:pt>
                <c:pt idx="21">
                  <c:v>901</c:v>
                </c:pt>
                <c:pt idx="22">
                  <c:v>921.5</c:v>
                </c:pt>
                <c:pt idx="23">
                  <c:v>995.5</c:v>
                </c:pt>
                <c:pt idx="24">
                  <c:v>1011.5</c:v>
                </c:pt>
                <c:pt idx="25">
                  <c:v>986.5</c:v>
                </c:pt>
                <c:pt idx="29">
                  <c:v>963</c:v>
                </c:pt>
                <c:pt idx="30">
                  <c:v>936.5</c:v>
                </c:pt>
                <c:pt idx="31">
                  <c:v>943</c:v>
                </c:pt>
                <c:pt idx="32">
                  <c:v>941</c:v>
                </c:pt>
                <c:pt idx="33">
                  <c:v>936</c:v>
                </c:pt>
                <c:pt idx="34">
                  <c:v>886.5</c:v>
                </c:pt>
                <c:pt idx="35">
                  <c:v>822</c:v>
                </c:pt>
                <c:pt idx="36">
                  <c:v>752</c:v>
                </c:pt>
                <c:pt idx="37">
                  <c:v>700.5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1232.5</c:v>
                </c:pt>
                <c:pt idx="4">
                  <c:v>1178.5</c:v>
                </c:pt>
                <c:pt idx="5">
                  <c:v>1119.5</c:v>
                </c:pt>
                <c:pt idx="6">
                  <c:v>979</c:v>
                </c:pt>
                <c:pt idx="7">
                  <c:v>959</c:v>
                </c:pt>
                <c:pt idx="8">
                  <c:v>902</c:v>
                </c:pt>
                <c:pt idx="9">
                  <c:v>855</c:v>
                </c:pt>
                <c:pt idx="13">
                  <c:v>781</c:v>
                </c:pt>
                <c:pt idx="14">
                  <c:v>815</c:v>
                </c:pt>
                <c:pt idx="15">
                  <c:v>826.5</c:v>
                </c:pt>
                <c:pt idx="16">
                  <c:v>813.5</c:v>
                </c:pt>
                <c:pt idx="17">
                  <c:v>842</c:v>
                </c:pt>
                <c:pt idx="18">
                  <c:v>814.5</c:v>
                </c:pt>
                <c:pt idx="19">
                  <c:v>797.5</c:v>
                </c:pt>
                <c:pt idx="20">
                  <c:v>838.5</c:v>
                </c:pt>
                <c:pt idx="21">
                  <c:v>896</c:v>
                </c:pt>
                <c:pt idx="22">
                  <c:v>961.5</c:v>
                </c:pt>
                <c:pt idx="23">
                  <c:v>1057.5</c:v>
                </c:pt>
                <c:pt idx="24">
                  <c:v>1103.5</c:v>
                </c:pt>
                <c:pt idx="25">
                  <c:v>1094</c:v>
                </c:pt>
                <c:pt idx="29">
                  <c:v>963.5</c:v>
                </c:pt>
                <c:pt idx="30">
                  <c:v>968.5</c:v>
                </c:pt>
                <c:pt idx="31">
                  <c:v>962</c:v>
                </c:pt>
                <c:pt idx="32">
                  <c:v>975</c:v>
                </c:pt>
                <c:pt idx="33">
                  <c:v>980.5</c:v>
                </c:pt>
                <c:pt idx="34">
                  <c:v>941</c:v>
                </c:pt>
                <c:pt idx="35">
                  <c:v>962</c:v>
                </c:pt>
                <c:pt idx="36">
                  <c:v>983.5</c:v>
                </c:pt>
                <c:pt idx="37">
                  <c:v>939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2197.5</c:v>
                </c:pt>
                <c:pt idx="4">
                  <c:v>2127</c:v>
                </c:pt>
                <c:pt idx="5">
                  <c:v>2011</c:v>
                </c:pt>
                <c:pt idx="6">
                  <c:v>1840</c:v>
                </c:pt>
                <c:pt idx="7">
                  <c:v>1837</c:v>
                </c:pt>
                <c:pt idx="8">
                  <c:v>1776</c:v>
                </c:pt>
                <c:pt idx="9">
                  <c:v>1754</c:v>
                </c:pt>
                <c:pt idx="13">
                  <c:v>1654.5</c:v>
                </c:pt>
                <c:pt idx="14">
                  <c:v>1724</c:v>
                </c:pt>
                <c:pt idx="15">
                  <c:v>1757.5</c:v>
                </c:pt>
                <c:pt idx="16">
                  <c:v>1728</c:v>
                </c:pt>
                <c:pt idx="17">
                  <c:v>1769</c:v>
                </c:pt>
                <c:pt idx="18">
                  <c:v>1710</c:v>
                </c:pt>
                <c:pt idx="19">
                  <c:v>1632</c:v>
                </c:pt>
                <c:pt idx="20">
                  <c:v>1709</c:v>
                </c:pt>
                <c:pt idx="21">
                  <c:v>1797</c:v>
                </c:pt>
                <c:pt idx="22">
                  <c:v>1883</c:v>
                </c:pt>
                <c:pt idx="23">
                  <c:v>2053</c:v>
                </c:pt>
                <c:pt idx="24">
                  <c:v>2115</c:v>
                </c:pt>
                <c:pt idx="25">
                  <c:v>2080.5</c:v>
                </c:pt>
                <c:pt idx="29">
                  <c:v>1926.5</c:v>
                </c:pt>
                <c:pt idx="30">
                  <c:v>1905</c:v>
                </c:pt>
                <c:pt idx="31">
                  <c:v>1905</c:v>
                </c:pt>
                <c:pt idx="32">
                  <c:v>1916</c:v>
                </c:pt>
                <c:pt idx="33">
                  <c:v>1916.5</c:v>
                </c:pt>
                <c:pt idx="34">
                  <c:v>1827.5</c:v>
                </c:pt>
                <c:pt idx="35">
                  <c:v>1784</c:v>
                </c:pt>
                <c:pt idx="36">
                  <c:v>1735.5</c:v>
                </c:pt>
                <c:pt idx="37">
                  <c:v>1639.5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47104"/>
        <c:axId val="182747496"/>
      </c:lineChart>
      <c:catAx>
        <c:axId val="1827471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274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474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27471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127032"/>
        <c:axId val="99127424"/>
      </c:barChart>
      <c:catAx>
        <c:axId val="9912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912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12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912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'G-1'!$O$10:$O$21</c:f>
              <c:numCache>
                <c:formatCode>h:mm</c:formatCode>
                <c:ptCount val="12"/>
              </c:numCache>
            </c:numRef>
          </c:cat>
          <c:val>
            <c:numRef>
              <c:f>'G-1'!$T$10:$T$21</c:f>
              <c:numCache>
                <c:formatCode>0</c:formatCode>
                <c:ptCount val="1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139000"/>
        <c:axId val="139139392"/>
      </c:barChart>
      <c:catAx>
        <c:axId val="139139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3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3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39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236.5</c:v>
                </c:pt>
                <c:pt idx="1">
                  <c:v>257.5</c:v>
                </c:pt>
                <c:pt idx="2">
                  <c:v>246</c:v>
                </c:pt>
                <c:pt idx="3">
                  <c:v>225</c:v>
                </c:pt>
                <c:pt idx="4">
                  <c:v>220</c:v>
                </c:pt>
                <c:pt idx="5">
                  <c:v>200.5</c:v>
                </c:pt>
                <c:pt idx="6">
                  <c:v>215.5</c:v>
                </c:pt>
                <c:pt idx="7">
                  <c:v>242</c:v>
                </c:pt>
                <c:pt idx="8">
                  <c:v>216</c:v>
                </c:pt>
                <c:pt idx="9">
                  <c:v>225.5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140176"/>
        <c:axId val="139140568"/>
      </c:barChart>
      <c:catAx>
        <c:axId val="13914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40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40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4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255.5</c:v>
                </c:pt>
                <c:pt idx="1">
                  <c:v>242</c:v>
                </c:pt>
                <c:pt idx="2">
                  <c:v>231.5</c:v>
                </c:pt>
                <c:pt idx="3">
                  <c:v>234</c:v>
                </c:pt>
                <c:pt idx="4">
                  <c:v>229</c:v>
                </c:pt>
                <c:pt idx="5">
                  <c:v>248.5</c:v>
                </c:pt>
                <c:pt idx="6">
                  <c:v>229.5</c:v>
                </c:pt>
                <c:pt idx="7">
                  <c:v>229</c:v>
                </c:pt>
                <c:pt idx="8">
                  <c:v>179.5</c:v>
                </c:pt>
                <c:pt idx="9">
                  <c:v>184</c:v>
                </c:pt>
                <c:pt idx="10">
                  <c:v>159.5</c:v>
                </c:pt>
                <c:pt idx="11">
                  <c:v>177.5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848048"/>
        <c:axId val="139848440"/>
      </c:barChart>
      <c:catAx>
        <c:axId val="13984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4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848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4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215</c:v>
                </c:pt>
                <c:pt idx="1">
                  <c:v>209</c:v>
                </c:pt>
                <c:pt idx="2">
                  <c:v>216.5</c:v>
                </c:pt>
                <c:pt idx="3">
                  <c:v>233</c:v>
                </c:pt>
                <c:pt idx="4">
                  <c:v>250.5</c:v>
                </c:pt>
                <c:pt idx="5">
                  <c:v>231</c:v>
                </c:pt>
                <c:pt idx="6">
                  <c:v>200</c:v>
                </c:pt>
                <c:pt idx="7">
                  <c:v>245.5</c:v>
                </c:pt>
                <c:pt idx="8">
                  <c:v>219</c:v>
                </c:pt>
                <c:pt idx="9">
                  <c:v>170</c:v>
                </c:pt>
                <c:pt idx="10">
                  <c:v>236</c:v>
                </c:pt>
                <c:pt idx="11">
                  <c:v>276</c:v>
                </c:pt>
                <c:pt idx="12">
                  <c:v>239.5</c:v>
                </c:pt>
                <c:pt idx="13">
                  <c:v>244</c:v>
                </c:pt>
                <c:pt idx="14">
                  <c:v>252</c:v>
                </c:pt>
                <c:pt idx="15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849616"/>
        <c:axId val="139850008"/>
      </c:barChart>
      <c:catAx>
        <c:axId val="13984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50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850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4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326</c:v>
                </c:pt>
                <c:pt idx="1">
                  <c:v>311</c:v>
                </c:pt>
                <c:pt idx="2">
                  <c:v>325</c:v>
                </c:pt>
                <c:pt idx="3">
                  <c:v>270.5</c:v>
                </c:pt>
                <c:pt idx="4">
                  <c:v>272</c:v>
                </c:pt>
                <c:pt idx="5">
                  <c:v>252</c:v>
                </c:pt>
                <c:pt idx="6">
                  <c:v>184.5</c:v>
                </c:pt>
                <c:pt idx="7">
                  <c:v>250.5</c:v>
                </c:pt>
                <c:pt idx="8">
                  <c:v>215</c:v>
                </c:pt>
                <c:pt idx="9">
                  <c:v>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847656"/>
        <c:axId val="139849224"/>
      </c:barChart>
      <c:catAx>
        <c:axId val="139847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4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849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47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246.5</c:v>
                </c:pt>
                <c:pt idx="1">
                  <c:v>239</c:v>
                </c:pt>
                <c:pt idx="2">
                  <c:v>222</c:v>
                </c:pt>
                <c:pt idx="3">
                  <c:v>256</c:v>
                </c:pt>
                <c:pt idx="4">
                  <c:v>251.5</c:v>
                </c:pt>
                <c:pt idx="5">
                  <c:v>232.5</c:v>
                </c:pt>
                <c:pt idx="6">
                  <c:v>235</c:v>
                </c:pt>
                <c:pt idx="7">
                  <c:v>261.5</c:v>
                </c:pt>
                <c:pt idx="8">
                  <c:v>212</c:v>
                </c:pt>
                <c:pt idx="9">
                  <c:v>253.5</c:v>
                </c:pt>
                <c:pt idx="10">
                  <c:v>256.5</c:v>
                </c:pt>
                <c:pt idx="11">
                  <c:v>217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851184"/>
        <c:axId val="139142136"/>
      </c:barChart>
      <c:catAx>
        <c:axId val="13985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4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4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5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188.5</c:v>
                </c:pt>
                <c:pt idx="1">
                  <c:v>193</c:v>
                </c:pt>
                <c:pt idx="2">
                  <c:v>210</c:v>
                </c:pt>
                <c:pt idx="3">
                  <c:v>189.5</c:v>
                </c:pt>
                <c:pt idx="4">
                  <c:v>222.5</c:v>
                </c:pt>
                <c:pt idx="5">
                  <c:v>204.5</c:v>
                </c:pt>
                <c:pt idx="6">
                  <c:v>197</c:v>
                </c:pt>
                <c:pt idx="7">
                  <c:v>218</c:v>
                </c:pt>
                <c:pt idx="8">
                  <c:v>195</c:v>
                </c:pt>
                <c:pt idx="9">
                  <c:v>187.5</c:v>
                </c:pt>
                <c:pt idx="10">
                  <c:v>238</c:v>
                </c:pt>
                <c:pt idx="11">
                  <c:v>275.5</c:v>
                </c:pt>
                <c:pt idx="12">
                  <c:v>260.5</c:v>
                </c:pt>
                <c:pt idx="13">
                  <c:v>283.5</c:v>
                </c:pt>
                <c:pt idx="14">
                  <c:v>284</c:v>
                </c:pt>
                <c:pt idx="15">
                  <c:v>266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141352"/>
        <c:axId val="140108496"/>
      </c:barChart>
      <c:catAx>
        <c:axId val="139141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010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10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41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1"/>
          <a:ext cx="220833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4"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6" t="s">
        <v>38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3" t="s">
        <v>54</v>
      </c>
      <c r="B4" s="163"/>
      <c r="C4" s="163"/>
      <c r="D4" s="26"/>
      <c r="E4" s="168" t="s">
        <v>60</v>
      </c>
      <c r="F4" s="168"/>
      <c r="G4" s="168"/>
      <c r="H4" s="16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4" t="s">
        <v>56</v>
      </c>
      <c r="B5" s="164"/>
      <c r="C5" s="164"/>
      <c r="D5" s="168" t="s">
        <v>149</v>
      </c>
      <c r="E5" s="168"/>
      <c r="F5" s="168"/>
      <c r="G5" s="168"/>
      <c r="H5" s="168"/>
      <c r="I5" s="164" t="s">
        <v>53</v>
      </c>
      <c r="J5" s="164"/>
      <c r="K5" s="164"/>
      <c r="L5" s="169">
        <v>1343</v>
      </c>
      <c r="M5" s="169"/>
      <c r="N5" s="169"/>
      <c r="O5" s="12"/>
      <c r="P5" s="164" t="s">
        <v>57</v>
      </c>
      <c r="Q5" s="164"/>
      <c r="R5" s="164"/>
      <c r="S5" s="167" t="s">
        <v>63</v>
      </c>
      <c r="T5" s="167"/>
      <c r="U5" s="167"/>
    </row>
    <row r="6" spans="1:21" ht="12.75" customHeight="1" x14ac:dyDescent="0.2">
      <c r="A6" s="164" t="s">
        <v>55</v>
      </c>
      <c r="B6" s="164"/>
      <c r="C6" s="164"/>
      <c r="D6" s="165"/>
      <c r="E6" s="165"/>
      <c r="F6" s="165"/>
      <c r="G6" s="165"/>
      <c r="H6" s="165"/>
      <c r="I6" s="164" t="s">
        <v>59</v>
      </c>
      <c r="J6" s="164"/>
      <c r="K6" s="164"/>
      <c r="L6" s="170">
        <v>3</v>
      </c>
      <c r="M6" s="170"/>
      <c r="N6" s="170"/>
      <c r="O6" s="42"/>
      <c r="P6" s="164" t="s">
        <v>58</v>
      </c>
      <c r="Q6" s="164"/>
      <c r="R6" s="164"/>
      <c r="S6" s="178">
        <v>41893</v>
      </c>
      <c r="T6" s="178"/>
      <c r="U6" s="178"/>
    </row>
    <row r="7" spans="1:21" ht="11.2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1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2"/>
    </row>
    <row r="10" spans="1:21" ht="24" customHeight="1" x14ac:dyDescent="0.2">
      <c r="A10" s="18"/>
      <c r="B10" s="46"/>
      <c r="C10" s="46"/>
      <c r="D10" s="46"/>
      <c r="E10" s="46"/>
      <c r="F10" s="6"/>
      <c r="G10" s="2"/>
      <c r="H10" s="19"/>
      <c r="I10" s="46"/>
      <c r="J10" s="46"/>
      <c r="K10" s="46"/>
      <c r="L10" s="46"/>
      <c r="M10" s="6"/>
      <c r="N10" s="9"/>
      <c r="O10" s="19"/>
      <c r="P10" s="46"/>
      <c r="Q10" s="46"/>
      <c r="R10" s="46"/>
      <c r="S10" s="46"/>
      <c r="T10" s="6"/>
      <c r="U10" s="36"/>
    </row>
    <row r="11" spans="1:21" ht="24" customHeight="1" x14ac:dyDescent="0.2">
      <c r="A11" s="18"/>
      <c r="B11" s="46"/>
      <c r="C11" s="46"/>
      <c r="D11" s="46"/>
      <c r="E11" s="46"/>
      <c r="F11" s="6"/>
      <c r="G11" s="2"/>
      <c r="H11" s="19"/>
      <c r="I11" s="46"/>
      <c r="J11" s="46"/>
      <c r="K11" s="46"/>
      <c r="L11" s="46"/>
      <c r="M11" s="6"/>
      <c r="N11" s="9"/>
      <c r="O11" s="19"/>
      <c r="P11" s="46"/>
      <c r="Q11" s="46"/>
      <c r="R11" s="46"/>
      <c r="S11" s="46"/>
      <c r="T11" s="6"/>
      <c r="U11" s="2"/>
    </row>
    <row r="12" spans="1:21" ht="24" customHeight="1" x14ac:dyDescent="0.2">
      <c r="A12" s="18"/>
      <c r="B12" s="46"/>
      <c r="C12" s="46"/>
      <c r="D12" s="46"/>
      <c r="E12" s="46"/>
      <c r="F12" s="6"/>
      <c r="G12" s="2"/>
      <c r="H12" s="19"/>
      <c r="I12" s="46"/>
      <c r="J12" s="46"/>
      <c r="K12" s="46"/>
      <c r="L12" s="46"/>
      <c r="M12" s="6"/>
      <c r="N12" s="2"/>
      <c r="O12" s="19"/>
      <c r="P12" s="46"/>
      <c r="Q12" s="46"/>
      <c r="R12" s="46"/>
      <c r="S12" s="46"/>
      <c r="T12" s="6"/>
      <c r="U12" s="2"/>
    </row>
    <row r="13" spans="1:21" ht="24" customHeight="1" x14ac:dyDescent="0.2">
      <c r="A13" s="18"/>
      <c r="B13" s="46"/>
      <c r="C13" s="46"/>
      <c r="D13" s="46"/>
      <c r="E13" s="46"/>
      <c r="F13" s="6"/>
      <c r="G13" s="2"/>
      <c r="H13" s="19"/>
      <c r="I13" s="46"/>
      <c r="J13" s="46"/>
      <c r="K13" s="46"/>
      <c r="L13" s="46"/>
      <c r="M13" s="6"/>
      <c r="N13" s="2"/>
      <c r="O13" s="19"/>
      <c r="P13" s="46"/>
      <c r="Q13" s="46"/>
      <c r="R13" s="46"/>
      <c r="S13" s="46"/>
      <c r="T13" s="6"/>
      <c r="U13" s="2"/>
    </row>
    <row r="14" spans="1:21" ht="24" customHeight="1" x14ac:dyDescent="0.2">
      <c r="A14" s="18"/>
      <c r="B14" s="46"/>
      <c r="C14" s="46"/>
      <c r="D14" s="46"/>
      <c r="E14" s="46"/>
      <c r="F14" s="6"/>
      <c r="G14" s="2"/>
      <c r="H14" s="19"/>
      <c r="I14" s="46"/>
      <c r="J14" s="46"/>
      <c r="K14" s="46"/>
      <c r="L14" s="46"/>
      <c r="M14" s="6"/>
      <c r="N14" s="2"/>
      <c r="O14" s="19"/>
      <c r="P14" s="45"/>
      <c r="Q14" s="45"/>
      <c r="R14" s="45"/>
      <c r="S14" s="45"/>
      <c r="T14" s="6"/>
      <c r="U14" s="2"/>
    </row>
    <row r="15" spans="1:21" ht="24" customHeight="1" x14ac:dyDescent="0.2">
      <c r="A15" s="18"/>
      <c r="B15" s="46"/>
      <c r="C15" s="46"/>
      <c r="D15" s="46"/>
      <c r="E15" s="46"/>
      <c r="F15" s="6"/>
      <c r="G15" s="2"/>
      <c r="H15" s="19"/>
      <c r="I15" s="46"/>
      <c r="J15" s="46"/>
      <c r="K15" s="46"/>
      <c r="L15" s="46"/>
      <c r="M15" s="6"/>
      <c r="N15" s="2"/>
      <c r="O15" s="18"/>
      <c r="P15" s="46"/>
      <c r="Q15" s="46"/>
      <c r="R15" s="45"/>
      <c r="S15" s="46"/>
      <c r="T15" s="6"/>
      <c r="U15" s="2"/>
    </row>
    <row r="16" spans="1:21" ht="24" customHeight="1" x14ac:dyDescent="0.2">
      <c r="A16" s="18"/>
      <c r="B16" s="46"/>
      <c r="C16" s="46"/>
      <c r="D16" s="46"/>
      <c r="E16" s="46"/>
      <c r="F16" s="6"/>
      <c r="G16" s="2"/>
      <c r="H16" s="19"/>
      <c r="I16" s="46"/>
      <c r="J16" s="46"/>
      <c r="K16" s="46"/>
      <c r="L16" s="46"/>
      <c r="M16" s="6"/>
      <c r="N16" s="2"/>
      <c r="O16" s="19"/>
      <c r="P16" s="46"/>
      <c r="Q16" s="46"/>
      <c r="R16" s="46"/>
      <c r="S16" s="46"/>
      <c r="T16" s="6"/>
      <c r="U16" s="2"/>
    </row>
    <row r="17" spans="1:25" ht="24" customHeight="1" x14ac:dyDescent="0.2">
      <c r="A17" s="18"/>
      <c r="B17" s="46"/>
      <c r="C17" s="46"/>
      <c r="D17" s="46"/>
      <c r="E17" s="46"/>
      <c r="F17" s="6"/>
      <c r="G17" s="2"/>
      <c r="H17" s="19"/>
      <c r="I17" s="46"/>
      <c r="J17" s="46"/>
      <c r="K17" s="46"/>
      <c r="L17" s="46"/>
      <c r="M17" s="6"/>
      <c r="N17" s="2"/>
      <c r="O17" s="19"/>
      <c r="P17" s="46"/>
      <c r="Q17" s="46"/>
      <c r="R17" s="46"/>
      <c r="S17" s="46"/>
      <c r="T17" s="6"/>
      <c r="U17" s="2"/>
    </row>
    <row r="18" spans="1:25" ht="24" customHeight="1" x14ac:dyDescent="0.2">
      <c r="A18" s="18"/>
      <c r="B18" s="46"/>
      <c r="C18" s="46"/>
      <c r="D18" s="46"/>
      <c r="E18" s="46"/>
      <c r="F18" s="6"/>
      <c r="G18" s="2"/>
      <c r="H18" s="19"/>
      <c r="I18" s="46"/>
      <c r="J18" s="46"/>
      <c r="K18" s="46"/>
      <c r="L18" s="46"/>
      <c r="M18" s="6"/>
      <c r="N18" s="2"/>
      <c r="O18" s="19"/>
      <c r="P18" s="46"/>
      <c r="Q18" s="46"/>
      <c r="R18" s="46"/>
      <c r="S18" s="46"/>
      <c r="T18" s="6"/>
      <c r="U18" s="2"/>
    </row>
    <row r="19" spans="1:25" ht="24" customHeight="1" thickBot="1" x14ac:dyDescent="0.25">
      <c r="A19" s="21"/>
      <c r="B19" s="47"/>
      <c r="C19" s="47"/>
      <c r="D19" s="47"/>
      <c r="E19" s="47"/>
      <c r="F19" s="7"/>
      <c r="G19" s="3"/>
      <c r="H19" s="20"/>
      <c r="I19" s="45"/>
      <c r="J19" s="45"/>
      <c r="K19" s="45"/>
      <c r="L19" s="45"/>
      <c r="M19" s="6"/>
      <c r="N19" s="2"/>
      <c r="O19" s="19"/>
      <c r="P19" s="46"/>
      <c r="Q19" s="46"/>
      <c r="R19" s="46"/>
      <c r="S19" s="46"/>
      <c r="T19" s="6"/>
      <c r="U19" s="2"/>
    </row>
    <row r="20" spans="1:25" ht="24" customHeight="1" x14ac:dyDescent="0.2">
      <c r="A20" s="19"/>
      <c r="B20" s="45"/>
      <c r="C20" s="45"/>
      <c r="D20" s="45"/>
      <c r="E20" s="45"/>
      <c r="F20" s="8"/>
      <c r="G20" s="35"/>
      <c r="H20" s="19"/>
      <c r="I20" s="46"/>
      <c r="J20" s="46"/>
      <c r="K20" s="46"/>
      <c r="L20" s="46"/>
      <c r="M20" s="8"/>
      <c r="N20" s="2"/>
      <c r="O20" s="19"/>
      <c r="P20" s="45"/>
      <c r="Q20" s="45"/>
      <c r="R20" s="46"/>
      <c r="S20" s="45"/>
      <c r="T20" s="8"/>
      <c r="U20" s="2"/>
    </row>
    <row r="21" spans="1:25" ht="24" customHeight="1" thickBot="1" x14ac:dyDescent="0.25">
      <c r="A21" s="19"/>
      <c r="B21" s="46"/>
      <c r="C21" s="46"/>
      <c r="D21" s="46"/>
      <c r="E21" s="46"/>
      <c r="F21" s="6"/>
      <c r="G21" s="36"/>
      <c r="H21" s="20"/>
      <c r="I21" s="46"/>
      <c r="J21" s="46"/>
      <c r="K21" s="46"/>
      <c r="L21" s="46"/>
      <c r="M21" s="6"/>
      <c r="N21" s="2"/>
      <c r="O21" s="21"/>
      <c r="P21" s="47"/>
      <c r="Q21" s="47"/>
      <c r="R21" s="47"/>
      <c r="S21" s="47"/>
      <c r="T21" s="7"/>
      <c r="U21" s="3"/>
      <c r="V21">
        <f>P21+P20+P19+P18</f>
        <v>0</v>
      </c>
      <c r="W21">
        <f t="shared" ref="W21:Y21" si="0">Q21+Q20+Q19+Q18</f>
        <v>0</v>
      </c>
      <c r="X21">
        <f t="shared" si="0"/>
        <v>0</v>
      </c>
      <c r="Y21">
        <f t="shared" si="0"/>
        <v>0</v>
      </c>
    </row>
    <row r="22" spans="1:25" ht="24" customHeight="1" thickBot="1" x14ac:dyDescent="0.25">
      <c r="A22" s="19"/>
      <c r="B22" s="46"/>
      <c r="C22" s="46"/>
      <c r="D22" s="46"/>
      <c r="E22" s="46"/>
      <c r="F22" s="6"/>
      <c r="G22" s="2"/>
      <c r="H22" s="21"/>
      <c r="I22" s="47"/>
      <c r="J22" s="47"/>
      <c r="K22" s="47"/>
      <c r="L22" s="47"/>
      <c r="M22" s="6"/>
      <c r="N22" s="3"/>
      <c r="O22" s="19"/>
      <c r="P22" s="45"/>
      <c r="Q22" s="45"/>
      <c r="R22" s="45"/>
      <c r="S22" s="45"/>
      <c r="T22" s="8"/>
      <c r="U22" s="34"/>
      <c r="V22" s="141" t="e">
        <f>V21/$V$23</f>
        <v>#DIV/0!</v>
      </c>
      <c r="W22" s="141" t="e">
        <f t="shared" ref="W22:Y22" si="1">W21/$V$23</f>
        <v>#DIV/0!</v>
      </c>
      <c r="X22" s="141" t="e">
        <f t="shared" si="1"/>
        <v>#DIV/0!</v>
      </c>
      <c r="Y22" s="141" t="e">
        <f t="shared" si="1"/>
        <v>#DIV/0!</v>
      </c>
    </row>
    <row r="23" spans="1:25" ht="15" customHeight="1" x14ac:dyDescent="0.2">
      <c r="A23" s="153"/>
      <c r="B23" s="154"/>
      <c r="C23" s="159"/>
      <c r="D23" s="160"/>
      <c r="E23" s="160"/>
      <c r="F23" s="161"/>
      <c r="G23" s="69"/>
      <c r="H23" s="157"/>
      <c r="I23" s="158"/>
      <c r="J23" s="150"/>
      <c r="K23" s="151"/>
      <c r="L23" s="151"/>
      <c r="M23" s="152"/>
      <c r="N23" s="70"/>
      <c r="O23" s="153"/>
      <c r="P23" s="154"/>
      <c r="Q23" s="159"/>
      <c r="R23" s="160"/>
      <c r="S23" s="160"/>
      <c r="T23" s="161"/>
      <c r="U23" s="69"/>
      <c r="V23" s="1">
        <f>V21+W21+X21+Y21</f>
        <v>0</v>
      </c>
    </row>
    <row r="24" spans="1:25" ht="15" customHeight="1" x14ac:dyDescent="0.2">
      <c r="A24" s="155"/>
      <c r="B24" s="156"/>
      <c r="C24" s="68"/>
      <c r="D24" s="71"/>
      <c r="E24" s="71"/>
      <c r="F24" s="72"/>
      <c r="G24" s="73"/>
      <c r="H24" s="155"/>
      <c r="I24" s="156"/>
      <c r="J24" s="68"/>
      <c r="K24" s="71"/>
      <c r="L24" s="71"/>
      <c r="M24" s="72"/>
      <c r="N24" s="73"/>
      <c r="O24" s="155"/>
      <c r="P24" s="156"/>
      <c r="Q24" s="68"/>
      <c r="R24" s="71"/>
      <c r="S24" s="71"/>
      <c r="T24" s="72"/>
      <c r="U24" s="73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62" t="s">
        <v>51</v>
      </c>
      <c r="B26" s="162"/>
      <c r="C26" s="162"/>
      <c r="D26" s="162"/>
      <c r="E26" s="16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13" sqref="X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6" t="s">
        <v>38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3" t="s">
        <v>54</v>
      </c>
      <c r="B4" s="163"/>
      <c r="C4" s="163"/>
      <c r="D4" s="26"/>
      <c r="E4" s="168" t="str">
        <f>'G-1'!E4:H4</f>
        <v>DE OBRA</v>
      </c>
      <c r="F4" s="168"/>
      <c r="G4" s="168"/>
      <c r="H4" s="16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68" t="str">
        <f>'G-1'!D5:H5</f>
        <v>CALLE 93 X CARRERA 45B</v>
      </c>
      <c r="E5" s="168"/>
      <c r="F5" s="168"/>
      <c r="G5" s="168"/>
      <c r="H5" s="168"/>
      <c r="I5" s="164" t="s">
        <v>53</v>
      </c>
      <c r="J5" s="164"/>
      <c r="K5" s="164"/>
      <c r="L5" s="169">
        <f>'G-1'!L5:N5</f>
        <v>1343</v>
      </c>
      <c r="M5" s="169"/>
      <c r="N5" s="169"/>
      <c r="O5" s="12"/>
      <c r="P5" s="164" t="s">
        <v>57</v>
      </c>
      <c r="Q5" s="164"/>
      <c r="R5" s="164"/>
      <c r="S5" s="167" t="s">
        <v>61</v>
      </c>
      <c r="T5" s="167"/>
      <c r="U5" s="167"/>
    </row>
    <row r="6" spans="1:28" ht="12.75" customHeight="1" x14ac:dyDescent="0.2">
      <c r="A6" s="164" t="s">
        <v>55</v>
      </c>
      <c r="B6" s="164"/>
      <c r="C6" s="164"/>
      <c r="D6" s="179" t="s">
        <v>151</v>
      </c>
      <c r="E6" s="179"/>
      <c r="F6" s="179"/>
      <c r="G6" s="179"/>
      <c r="H6" s="179"/>
      <c r="I6" s="164" t="s">
        <v>59</v>
      </c>
      <c r="J6" s="164"/>
      <c r="K6" s="164"/>
      <c r="L6" s="170">
        <v>3</v>
      </c>
      <c r="M6" s="170"/>
      <c r="N6" s="170"/>
      <c r="O6" s="42"/>
      <c r="P6" s="164" t="s">
        <v>58</v>
      </c>
      <c r="Q6" s="164"/>
      <c r="R6" s="164"/>
      <c r="S6" s="178">
        <v>42587</v>
      </c>
      <c r="T6" s="178"/>
      <c r="U6" s="17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50</v>
      </c>
      <c r="C10" s="46">
        <v>188</v>
      </c>
      <c r="D10" s="46">
        <v>8</v>
      </c>
      <c r="E10" s="46">
        <v>3</v>
      </c>
      <c r="F10" s="6">
        <f t="shared" ref="F10:F22" si="0">B10*0.5+C10*1+D10*2+E10*2.5</f>
        <v>236.5</v>
      </c>
      <c r="G10" s="2"/>
      <c r="H10" s="19" t="s">
        <v>4</v>
      </c>
      <c r="I10" s="46">
        <v>54</v>
      </c>
      <c r="J10" s="46">
        <v>178</v>
      </c>
      <c r="K10" s="46">
        <v>9</v>
      </c>
      <c r="L10" s="46">
        <v>4</v>
      </c>
      <c r="M10" s="6">
        <f t="shared" ref="M10:M22" si="1">I10*0.5+J10*1+K10*2+L10*2.5</f>
        <v>233</v>
      </c>
      <c r="N10" s="9">
        <f>F20+F21+F22+M10</f>
        <v>873.5</v>
      </c>
      <c r="O10" s="19" t="s">
        <v>43</v>
      </c>
      <c r="P10" s="46">
        <v>44</v>
      </c>
      <c r="Q10" s="46">
        <v>206</v>
      </c>
      <c r="R10" s="46">
        <v>10</v>
      </c>
      <c r="S10" s="46">
        <v>3</v>
      </c>
      <c r="T10" s="6">
        <f t="shared" ref="T10:T21" si="2">P10*0.5+Q10*1+R10*2+S10*2.5</f>
        <v>255.5</v>
      </c>
      <c r="U10" s="36"/>
      <c r="AB10" s="1"/>
    </row>
    <row r="11" spans="1:28" ht="24" customHeight="1" x14ac:dyDescent="0.2">
      <c r="A11" s="18" t="s">
        <v>14</v>
      </c>
      <c r="B11" s="46">
        <v>46</v>
      </c>
      <c r="C11" s="46">
        <v>197</v>
      </c>
      <c r="D11" s="46">
        <v>10</v>
      </c>
      <c r="E11" s="46">
        <v>7</v>
      </c>
      <c r="F11" s="6">
        <f t="shared" si="0"/>
        <v>257.5</v>
      </c>
      <c r="G11" s="2"/>
      <c r="H11" s="19" t="s">
        <v>5</v>
      </c>
      <c r="I11" s="46">
        <v>50</v>
      </c>
      <c r="J11" s="46">
        <v>200</v>
      </c>
      <c r="K11" s="46">
        <v>9</v>
      </c>
      <c r="L11" s="46">
        <v>3</v>
      </c>
      <c r="M11" s="6">
        <f t="shared" si="1"/>
        <v>250.5</v>
      </c>
      <c r="N11" s="9">
        <f>F21+F22+M10+M11</f>
        <v>909</v>
      </c>
      <c r="O11" s="19" t="s">
        <v>44</v>
      </c>
      <c r="P11" s="46">
        <v>31</v>
      </c>
      <c r="Q11" s="46">
        <v>194</v>
      </c>
      <c r="R11" s="46">
        <v>10</v>
      </c>
      <c r="S11" s="46">
        <v>5</v>
      </c>
      <c r="T11" s="6">
        <f t="shared" si="2"/>
        <v>242</v>
      </c>
      <c r="U11" s="2"/>
      <c r="AB11" s="1"/>
    </row>
    <row r="12" spans="1:28" ht="24" customHeight="1" x14ac:dyDescent="0.2">
      <c r="A12" s="18" t="s">
        <v>17</v>
      </c>
      <c r="B12" s="46">
        <v>38</v>
      </c>
      <c r="C12" s="46">
        <v>191</v>
      </c>
      <c r="D12" s="46">
        <v>13</v>
      </c>
      <c r="E12" s="46">
        <v>4</v>
      </c>
      <c r="F12" s="6">
        <f t="shared" si="0"/>
        <v>246</v>
      </c>
      <c r="G12" s="2"/>
      <c r="H12" s="19" t="s">
        <v>6</v>
      </c>
      <c r="I12" s="46">
        <v>37</v>
      </c>
      <c r="J12" s="46">
        <v>191</v>
      </c>
      <c r="K12" s="46">
        <v>7</v>
      </c>
      <c r="L12" s="46">
        <v>3</v>
      </c>
      <c r="M12" s="6">
        <f t="shared" si="1"/>
        <v>231</v>
      </c>
      <c r="N12" s="2">
        <f>F22+M10+M11+M12</f>
        <v>931</v>
      </c>
      <c r="O12" s="19" t="s">
        <v>32</v>
      </c>
      <c r="P12" s="46">
        <v>34</v>
      </c>
      <c r="Q12" s="46">
        <v>191</v>
      </c>
      <c r="R12" s="46">
        <v>8</v>
      </c>
      <c r="S12" s="46">
        <v>3</v>
      </c>
      <c r="T12" s="6">
        <f t="shared" si="2"/>
        <v>231.5</v>
      </c>
      <c r="U12" s="2"/>
      <c r="AB12" s="1"/>
    </row>
    <row r="13" spans="1:28" ht="24" customHeight="1" x14ac:dyDescent="0.2">
      <c r="A13" s="18" t="s">
        <v>19</v>
      </c>
      <c r="B13" s="46">
        <v>48</v>
      </c>
      <c r="C13" s="46">
        <v>173</v>
      </c>
      <c r="D13" s="46">
        <v>9</v>
      </c>
      <c r="E13" s="46">
        <v>4</v>
      </c>
      <c r="F13" s="6">
        <f t="shared" si="0"/>
        <v>225</v>
      </c>
      <c r="G13" s="2">
        <f t="shared" ref="G13:G19" si="3">F10+F11+F12+F13</f>
        <v>965</v>
      </c>
      <c r="H13" s="19" t="s">
        <v>7</v>
      </c>
      <c r="I13" s="46">
        <v>34</v>
      </c>
      <c r="J13" s="46">
        <v>164</v>
      </c>
      <c r="K13" s="46">
        <v>7</v>
      </c>
      <c r="L13" s="46">
        <v>2</v>
      </c>
      <c r="M13" s="6">
        <f t="shared" si="1"/>
        <v>200</v>
      </c>
      <c r="N13" s="2">
        <f t="shared" ref="N13:N18" si="4">M10+M11+M12+M13</f>
        <v>914.5</v>
      </c>
      <c r="O13" s="19" t="s">
        <v>33</v>
      </c>
      <c r="P13" s="46">
        <v>33</v>
      </c>
      <c r="Q13" s="46">
        <v>194</v>
      </c>
      <c r="R13" s="46">
        <v>8</v>
      </c>
      <c r="S13" s="46">
        <v>3</v>
      </c>
      <c r="T13" s="6">
        <f t="shared" si="2"/>
        <v>234</v>
      </c>
      <c r="U13" s="2">
        <f t="shared" ref="U13:U21" si="5">T10+T11+T12+T13</f>
        <v>963</v>
      </c>
      <c r="AB13" s="67">
        <v>212.5</v>
      </c>
    </row>
    <row r="14" spans="1:28" ht="24" customHeight="1" x14ac:dyDescent="0.2">
      <c r="A14" s="18" t="s">
        <v>21</v>
      </c>
      <c r="B14" s="46">
        <v>48</v>
      </c>
      <c r="C14" s="46">
        <v>167</v>
      </c>
      <c r="D14" s="46">
        <v>12</v>
      </c>
      <c r="E14" s="46">
        <v>2</v>
      </c>
      <c r="F14" s="6">
        <f t="shared" si="0"/>
        <v>220</v>
      </c>
      <c r="G14" s="2">
        <f t="shared" si="3"/>
        <v>948.5</v>
      </c>
      <c r="H14" s="19" t="s">
        <v>9</v>
      </c>
      <c r="I14" s="46">
        <v>43</v>
      </c>
      <c r="J14" s="46">
        <v>200</v>
      </c>
      <c r="K14" s="46">
        <v>7</v>
      </c>
      <c r="L14" s="46">
        <v>4</v>
      </c>
      <c r="M14" s="6">
        <f t="shared" si="1"/>
        <v>245.5</v>
      </c>
      <c r="N14" s="2">
        <f t="shared" si="4"/>
        <v>927</v>
      </c>
      <c r="O14" s="19" t="s">
        <v>29</v>
      </c>
      <c r="P14" s="45">
        <v>31</v>
      </c>
      <c r="Q14" s="45">
        <v>188</v>
      </c>
      <c r="R14" s="45">
        <v>9</v>
      </c>
      <c r="S14" s="45">
        <v>3</v>
      </c>
      <c r="T14" s="6">
        <f t="shared" si="2"/>
        <v>229</v>
      </c>
      <c r="U14" s="2">
        <f t="shared" si="5"/>
        <v>936.5</v>
      </c>
      <c r="AB14" s="67">
        <v>226</v>
      </c>
    </row>
    <row r="15" spans="1:28" ht="24" customHeight="1" x14ac:dyDescent="0.2">
      <c r="A15" s="18" t="s">
        <v>23</v>
      </c>
      <c r="B15" s="46">
        <v>56</v>
      </c>
      <c r="C15" s="46">
        <v>143</v>
      </c>
      <c r="D15" s="46">
        <v>11</v>
      </c>
      <c r="E15" s="46">
        <v>3</v>
      </c>
      <c r="F15" s="6">
        <f t="shared" si="0"/>
        <v>200.5</v>
      </c>
      <c r="G15" s="2">
        <f t="shared" si="3"/>
        <v>891.5</v>
      </c>
      <c r="H15" s="19" t="s">
        <v>12</v>
      </c>
      <c r="I15" s="46">
        <v>36</v>
      </c>
      <c r="J15" s="46">
        <v>186</v>
      </c>
      <c r="K15" s="46">
        <v>5</v>
      </c>
      <c r="L15" s="46">
        <v>2</v>
      </c>
      <c r="M15" s="6">
        <f t="shared" si="1"/>
        <v>219</v>
      </c>
      <c r="N15" s="2">
        <f t="shared" si="4"/>
        <v>895.5</v>
      </c>
      <c r="O15" s="18" t="s">
        <v>30</v>
      </c>
      <c r="P15" s="46">
        <v>24</v>
      </c>
      <c r="Q15" s="46">
        <v>214</v>
      </c>
      <c r="R15" s="45">
        <v>10</v>
      </c>
      <c r="S15" s="46">
        <v>1</v>
      </c>
      <c r="T15" s="6">
        <f t="shared" si="2"/>
        <v>248.5</v>
      </c>
      <c r="U15" s="2">
        <f t="shared" si="5"/>
        <v>943</v>
      </c>
      <c r="AB15" s="67">
        <v>233.5</v>
      </c>
    </row>
    <row r="16" spans="1:28" ht="24" customHeight="1" x14ac:dyDescent="0.2">
      <c r="A16" s="18" t="s">
        <v>39</v>
      </c>
      <c r="B16" s="46">
        <v>43</v>
      </c>
      <c r="C16" s="46">
        <v>152</v>
      </c>
      <c r="D16" s="46">
        <v>11</v>
      </c>
      <c r="E16" s="46">
        <v>8</v>
      </c>
      <c r="F16" s="6">
        <f t="shared" si="0"/>
        <v>215.5</v>
      </c>
      <c r="G16" s="2">
        <f t="shared" si="3"/>
        <v>861</v>
      </c>
      <c r="H16" s="19" t="s">
        <v>15</v>
      </c>
      <c r="I16" s="46">
        <v>27</v>
      </c>
      <c r="J16" s="46">
        <v>150</v>
      </c>
      <c r="K16" s="46">
        <v>2</v>
      </c>
      <c r="L16" s="46">
        <v>1</v>
      </c>
      <c r="M16" s="6">
        <f t="shared" si="1"/>
        <v>170</v>
      </c>
      <c r="N16" s="2">
        <f t="shared" si="4"/>
        <v>834.5</v>
      </c>
      <c r="O16" s="19" t="s">
        <v>8</v>
      </c>
      <c r="P16" s="46">
        <v>38</v>
      </c>
      <c r="Q16" s="46">
        <v>190</v>
      </c>
      <c r="R16" s="46">
        <v>9</v>
      </c>
      <c r="S16" s="46">
        <v>1</v>
      </c>
      <c r="T16" s="6">
        <f t="shared" si="2"/>
        <v>229.5</v>
      </c>
      <c r="U16" s="2">
        <f t="shared" si="5"/>
        <v>941</v>
      </c>
      <c r="AB16" s="67">
        <v>234</v>
      </c>
    </row>
    <row r="17" spans="1:28" ht="24" customHeight="1" x14ac:dyDescent="0.2">
      <c r="A17" s="18" t="s">
        <v>40</v>
      </c>
      <c r="B17" s="46">
        <v>33</v>
      </c>
      <c r="C17" s="46">
        <v>178</v>
      </c>
      <c r="D17" s="46">
        <v>15</v>
      </c>
      <c r="E17" s="46">
        <v>7</v>
      </c>
      <c r="F17" s="6">
        <f t="shared" si="0"/>
        <v>242</v>
      </c>
      <c r="G17" s="2">
        <f t="shared" si="3"/>
        <v>878</v>
      </c>
      <c r="H17" s="19" t="s">
        <v>18</v>
      </c>
      <c r="I17" s="46">
        <v>45</v>
      </c>
      <c r="J17" s="46">
        <v>195</v>
      </c>
      <c r="K17" s="46">
        <v>8</v>
      </c>
      <c r="L17" s="46">
        <v>1</v>
      </c>
      <c r="M17" s="6">
        <f t="shared" si="1"/>
        <v>236</v>
      </c>
      <c r="N17" s="2">
        <f t="shared" si="4"/>
        <v>870.5</v>
      </c>
      <c r="O17" s="19" t="s">
        <v>10</v>
      </c>
      <c r="P17" s="46">
        <v>42</v>
      </c>
      <c r="Q17" s="46">
        <v>189</v>
      </c>
      <c r="R17" s="46">
        <v>7</v>
      </c>
      <c r="S17" s="46">
        <v>2</v>
      </c>
      <c r="T17" s="6">
        <f t="shared" si="2"/>
        <v>229</v>
      </c>
      <c r="U17" s="2">
        <f t="shared" si="5"/>
        <v>936</v>
      </c>
      <c r="AB17" s="67">
        <v>248</v>
      </c>
    </row>
    <row r="18" spans="1:28" ht="24" customHeight="1" x14ac:dyDescent="0.2">
      <c r="A18" s="18" t="s">
        <v>41</v>
      </c>
      <c r="B18" s="46">
        <v>40</v>
      </c>
      <c r="C18" s="46">
        <v>160</v>
      </c>
      <c r="D18" s="46">
        <v>8</v>
      </c>
      <c r="E18" s="46">
        <v>8</v>
      </c>
      <c r="F18" s="6">
        <f t="shared" si="0"/>
        <v>216</v>
      </c>
      <c r="G18" s="2">
        <f t="shared" si="3"/>
        <v>874</v>
      </c>
      <c r="H18" s="19" t="s">
        <v>20</v>
      </c>
      <c r="I18" s="46">
        <v>46</v>
      </c>
      <c r="J18" s="46">
        <v>228</v>
      </c>
      <c r="K18" s="46">
        <v>10</v>
      </c>
      <c r="L18" s="46">
        <v>2</v>
      </c>
      <c r="M18" s="6">
        <f t="shared" si="1"/>
        <v>276</v>
      </c>
      <c r="N18" s="2">
        <f t="shared" si="4"/>
        <v>901</v>
      </c>
      <c r="O18" s="19" t="s">
        <v>13</v>
      </c>
      <c r="P18" s="46">
        <v>28</v>
      </c>
      <c r="Q18" s="46">
        <v>149</v>
      </c>
      <c r="R18" s="46">
        <v>7</v>
      </c>
      <c r="S18" s="46">
        <v>1</v>
      </c>
      <c r="T18" s="6">
        <f t="shared" si="2"/>
        <v>179.5</v>
      </c>
      <c r="U18" s="2">
        <f t="shared" si="5"/>
        <v>886.5</v>
      </c>
      <c r="AB18" s="67">
        <v>248</v>
      </c>
    </row>
    <row r="19" spans="1:28" ht="24" customHeight="1" thickBot="1" x14ac:dyDescent="0.25">
      <c r="A19" s="21" t="s">
        <v>42</v>
      </c>
      <c r="B19" s="47">
        <v>39</v>
      </c>
      <c r="C19" s="47">
        <v>173</v>
      </c>
      <c r="D19" s="47">
        <v>9</v>
      </c>
      <c r="E19" s="47">
        <v>6</v>
      </c>
      <c r="F19" s="7">
        <f t="shared" si="0"/>
        <v>225.5</v>
      </c>
      <c r="G19" s="3">
        <f t="shared" si="3"/>
        <v>899</v>
      </c>
      <c r="H19" s="20" t="s">
        <v>22</v>
      </c>
      <c r="I19" s="45">
        <v>42</v>
      </c>
      <c r="J19" s="45">
        <v>194</v>
      </c>
      <c r="K19" s="45">
        <v>11</v>
      </c>
      <c r="L19" s="45">
        <v>1</v>
      </c>
      <c r="M19" s="6">
        <f t="shared" si="1"/>
        <v>239.5</v>
      </c>
      <c r="N19" s="2">
        <f>M16+M17+M18+M19</f>
        <v>921.5</v>
      </c>
      <c r="O19" s="19" t="s">
        <v>16</v>
      </c>
      <c r="P19" s="46">
        <v>28</v>
      </c>
      <c r="Q19" s="46">
        <v>150</v>
      </c>
      <c r="R19" s="46">
        <v>10</v>
      </c>
      <c r="S19" s="46">
        <v>0</v>
      </c>
      <c r="T19" s="6">
        <f t="shared" si="2"/>
        <v>184</v>
      </c>
      <c r="U19" s="2">
        <f t="shared" si="5"/>
        <v>822</v>
      </c>
      <c r="AB19" s="67">
        <v>262</v>
      </c>
    </row>
    <row r="20" spans="1:28" ht="24" customHeight="1" x14ac:dyDescent="0.2">
      <c r="A20" s="19" t="s">
        <v>27</v>
      </c>
      <c r="B20" s="45">
        <v>34</v>
      </c>
      <c r="C20" s="45">
        <v>177</v>
      </c>
      <c r="D20" s="45">
        <v>8</v>
      </c>
      <c r="E20" s="45">
        <v>2</v>
      </c>
      <c r="F20" s="8">
        <f t="shared" si="0"/>
        <v>215</v>
      </c>
      <c r="G20" s="35"/>
      <c r="H20" s="19" t="s">
        <v>24</v>
      </c>
      <c r="I20" s="46">
        <v>34</v>
      </c>
      <c r="J20" s="46">
        <v>204</v>
      </c>
      <c r="K20" s="46">
        <v>9</v>
      </c>
      <c r="L20" s="46">
        <v>2</v>
      </c>
      <c r="M20" s="8">
        <f t="shared" si="1"/>
        <v>244</v>
      </c>
      <c r="N20" s="2">
        <f>M17+M18+M19+M20</f>
        <v>995.5</v>
      </c>
      <c r="O20" s="19" t="s">
        <v>45</v>
      </c>
      <c r="P20" s="45">
        <v>30</v>
      </c>
      <c r="Q20" s="45">
        <v>134</v>
      </c>
      <c r="R20" s="46">
        <v>4</v>
      </c>
      <c r="S20" s="45">
        <v>1</v>
      </c>
      <c r="T20" s="8">
        <f t="shared" si="2"/>
        <v>159.5</v>
      </c>
      <c r="U20" s="2">
        <f t="shared" si="5"/>
        <v>752</v>
      </c>
      <c r="AB20" s="67">
        <v>275</v>
      </c>
    </row>
    <row r="21" spans="1:28" ht="24" customHeight="1" thickBot="1" x14ac:dyDescent="0.25">
      <c r="A21" s="19" t="s">
        <v>28</v>
      </c>
      <c r="B21" s="46">
        <v>36</v>
      </c>
      <c r="C21" s="46">
        <v>167</v>
      </c>
      <c r="D21" s="46">
        <v>7</v>
      </c>
      <c r="E21" s="46">
        <v>4</v>
      </c>
      <c r="F21" s="6">
        <f t="shared" si="0"/>
        <v>209</v>
      </c>
      <c r="G21" s="36"/>
      <c r="H21" s="20" t="s">
        <v>25</v>
      </c>
      <c r="I21" s="46">
        <v>42</v>
      </c>
      <c r="J21" s="46">
        <v>190</v>
      </c>
      <c r="K21" s="46">
        <v>13</v>
      </c>
      <c r="L21" s="46">
        <v>6</v>
      </c>
      <c r="M21" s="6">
        <f t="shared" si="1"/>
        <v>252</v>
      </c>
      <c r="N21" s="2">
        <f>M18+M19+M20+M21</f>
        <v>1011.5</v>
      </c>
      <c r="O21" s="21" t="s">
        <v>46</v>
      </c>
      <c r="P21" s="47">
        <v>26</v>
      </c>
      <c r="Q21" s="47">
        <v>146</v>
      </c>
      <c r="R21" s="47">
        <v>8</v>
      </c>
      <c r="S21" s="47">
        <v>1</v>
      </c>
      <c r="T21" s="7">
        <f t="shared" si="2"/>
        <v>177.5</v>
      </c>
      <c r="U21" s="3">
        <f t="shared" si="5"/>
        <v>700.5</v>
      </c>
      <c r="V21">
        <f>P21+P20+P19+P18</f>
        <v>112</v>
      </c>
      <c r="W21">
        <f t="shared" ref="W21:Y21" si="6">Q21+Q20+Q19+Q18</f>
        <v>579</v>
      </c>
      <c r="X21">
        <f t="shared" si="6"/>
        <v>29</v>
      </c>
      <c r="Y21">
        <f t="shared" si="6"/>
        <v>3</v>
      </c>
      <c r="AB21" s="67">
        <v>276</v>
      </c>
    </row>
    <row r="22" spans="1:28" ht="24" customHeight="1" thickBot="1" x14ac:dyDescent="0.25">
      <c r="A22" s="19" t="s">
        <v>1</v>
      </c>
      <c r="B22" s="46">
        <v>42</v>
      </c>
      <c r="C22" s="46">
        <v>160</v>
      </c>
      <c r="D22" s="46">
        <v>14</v>
      </c>
      <c r="E22" s="46">
        <v>3</v>
      </c>
      <c r="F22" s="6">
        <f t="shared" si="0"/>
        <v>216.5</v>
      </c>
      <c r="G22" s="2"/>
      <c r="H22" s="21" t="s">
        <v>26</v>
      </c>
      <c r="I22" s="47">
        <v>33</v>
      </c>
      <c r="J22" s="47">
        <v>203</v>
      </c>
      <c r="K22" s="47">
        <v>12</v>
      </c>
      <c r="L22" s="47">
        <v>3</v>
      </c>
      <c r="M22" s="6">
        <f t="shared" si="1"/>
        <v>251</v>
      </c>
      <c r="N22" s="3">
        <f>M19+M20+M21+M22</f>
        <v>986.5</v>
      </c>
      <c r="O22" s="19"/>
      <c r="P22" s="45"/>
      <c r="Q22" s="45"/>
      <c r="R22" s="45"/>
      <c r="S22" s="45"/>
      <c r="T22" s="8"/>
      <c r="U22" s="34"/>
      <c r="V22" s="141">
        <f>V21/$V$23</f>
        <v>0.15491009681881052</v>
      </c>
      <c r="W22" s="141">
        <f t="shared" ref="W22:Y22" si="7">W21/$V$23</f>
        <v>0.80082987551867224</v>
      </c>
      <c r="X22" s="141">
        <f t="shared" si="7"/>
        <v>4.0110650069156296E-2</v>
      </c>
      <c r="Y22" s="141">
        <f t="shared" si="7"/>
        <v>4.1493775933609959E-3</v>
      </c>
      <c r="AB22" s="67"/>
    </row>
    <row r="23" spans="1:28" ht="13.5" customHeight="1" x14ac:dyDescent="0.2">
      <c r="A23" s="153" t="s">
        <v>47</v>
      </c>
      <c r="B23" s="154"/>
      <c r="C23" s="159" t="s">
        <v>50</v>
      </c>
      <c r="D23" s="160"/>
      <c r="E23" s="160"/>
      <c r="F23" s="161"/>
      <c r="G23" s="69">
        <f>MAX(G13:G19)</f>
        <v>965</v>
      </c>
      <c r="H23" s="157" t="s">
        <v>48</v>
      </c>
      <c r="I23" s="158"/>
      <c r="J23" s="150" t="s">
        <v>50</v>
      </c>
      <c r="K23" s="151"/>
      <c r="L23" s="151"/>
      <c r="M23" s="152"/>
      <c r="N23" s="70">
        <f>MAX(N10:N22)</f>
        <v>1011.5</v>
      </c>
      <c r="O23" s="153" t="s">
        <v>49</v>
      </c>
      <c r="P23" s="154"/>
      <c r="Q23" s="159" t="s">
        <v>50</v>
      </c>
      <c r="R23" s="160"/>
      <c r="S23" s="160"/>
      <c r="T23" s="161"/>
      <c r="U23" s="69">
        <f>MAX(U13:U21)</f>
        <v>963</v>
      </c>
      <c r="V23" s="1">
        <f>V21+W21+X21+Y21</f>
        <v>723</v>
      </c>
      <c r="W23" s="1"/>
      <c r="X23" s="1"/>
      <c r="Y23" s="1"/>
      <c r="AB23" s="1"/>
    </row>
    <row r="24" spans="1:28" ht="13.5" customHeight="1" x14ac:dyDescent="0.2">
      <c r="A24" s="155"/>
      <c r="B24" s="156"/>
      <c r="C24" s="68" t="s">
        <v>73</v>
      </c>
      <c r="D24" s="71"/>
      <c r="E24" s="71"/>
      <c r="F24" s="72" t="s">
        <v>65</v>
      </c>
      <c r="G24" s="73"/>
      <c r="H24" s="155"/>
      <c r="I24" s="156"/>
      <c r="J24" s="68" t="s">
        <v>73</v>
      </c>
      <c r="K24" s="71"/>
      <c r="L24" s="71"/>
      <c r="M24" s="72" t="s">
        <v>71</v>
      </c>
      <c r="N24" s="73"/>
      <c r="O24" s="155"/>
      <c r="P24" s="156"/>
      <c r="Q24" s="68" t="s">
        <v>73</v>
      </c>
      <c r="R24" s="71"/>
      <c r="S24" s="71"/>
      <c r="T24" s="72" t="s">
        <v>77</v>
      </c>
      <c r="U24" s="73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2" t="s">
        <v>51</v>
      </c>
      <c r="B26" s="162"/>
      <c r="C26" s="162"/>
      <c r="D26" s="162"/>
      <c r="E26" s="16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80" t="s">
        <v>54</v>
      </c>
      <c r="B4" s="180"/>
      <c r="C4" s="180"/>
      <c r="D4" s="51"/>
      <c r="E4" s="183" t="str">
        <f>'G-1'!E4:H4</f>
        <v>DE OBRA</v>
      </c>
      <c r="F4" s="183"/>
      <c r="G4" s="183"/>
      <c r="H4" s="18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81" t="s">
        <v>56</v>
      </c>
      <c r="B5" s="181"/>
      <c r="C5" s="181"/>
      <c r="D5" s="183" t="str">
        <f>'G-1'!D5:H5</f>
        <v>CALLE 93 X CARRERA 45B</v>
      </c>
      <c r="E5" s="183"/>
      <c r="F5" s="183"/>
      <c r="G5" s="183"/>
      <c r="H5" s="183"/>
      <c r="I5" s="181" t="s">
        <v>53</v>
      </c>
      <c r="J5" s="181"/>
      <c r="K5" s="181"/>
      <c r="L5" s="169">
        <f>'G-1'!L5:N5</f>
        <v>1343</v>
      </c>
      <c r="M5" s="169"/>
      <c r="N5" s="169"/>
      <c r="O5" s="50"/>
      <c r="P5" s="181" t="s">
        <v>57</v>
      </c>
      <c r="Q5" s="181"/>
      <c r="R5" s="181"/>
      <c r="S5" s="169" t="s">
        <v>135</v>
      </c>
      <c r="T5" s="169"/>
      <c r="U5" s="169"/>
    </row>
    <row r="6" spans="1:28" ht="12.75" customHeight="1" x14ac:dyDescent="0.2">
      <c r="A6" s="181" t="s">
        <v>55</v>
      </c>
      <c r="B6" s="181"/>
      <c r="C6" s="181"/>
      <c r="D6" s="179" t="s">
        <v>153</v>
      </c>
      <c r="E6" s="179"/>
      <c r="F6" s="179"/>
      <c r="G6" s="179"/>
      <c r="H6" s="179"/>
      <c r="I6" s="181" t="s">
        <v>59</v>
      </c>
      <c r="J6" s="181"/>
      <c r="K6" s="181"/>
      <c r="L6" s="190">
        <v>2</v>
      </c>
      <c r="M6" s="190"/>
      <c r="N6" s="190"/>
      <c r="O6" s="54"/>
      <c r="P6" s="181" t="s">
        <v>58</v>
      </c>
      <c r="Q6" s="181"/>
      <c r="R6" s="181"/>
      <c r="S6" s="184">
        <v>42587</v>
      </c>
      <c r="T6" s="184"/>
      <c r="U6" s="184"/>
    </row>
    <row r="7" spans="1:28" ht="7.5" customHeight="1" x14ac:dyDescent="0.2">
      <c r="A7" s="55"/>
      <c r="B7" s="49"/>
      <c r="C7" s="49"/>
      <c r="D7" s="49"/>
      <c r="E7" s="191"/>
      <c r="F7" s="191"/>
      <c r="G7" s="191"/>
      <c r="H7" s="191"/>
      <c r="I7" s="191"/>
      <c r="J7" s="191"/>
      <c r="K7" s="19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57" t="s">
        <v>52</v>
      </c>
      <c r="C9" s="57" t="s">
        <v>0</v>
      </c>
      <c r="D9" s="57" t="s">
        <v>2</v>
      </c>
      <c r="E9" s="58" t="s">
        <v>3</v>
      </c>
      <c r="F9" s="186"/>
      <c r="G9" s="186"/>
      <c r="H9" s="186"/>
      <c r="I9" s="59" t="s">
        <v>52</v>
      </c>
      <c r="J9" s="59" t="s">
        <v>0</v>
      </c>
      <c r="K9" s="57" t="s">
        <v>2</v>
      </c>
      <c r="L9" s="58" t="s">
        <v>3</v>
      </c>
      <c r="M9" s="186"/>
      <c r="N9" s="186"/>
      <c r="O9" s="186"/>
      <c r="P9" s="59" t="s">
        <v>52</v>
      </c>
      <c r="Q9" s="59" t="s">
        <v>0</v>
      </c>
      <c r="R9" s="57" t="s">
        <v>2</v>
      </c>
      <c r="S9" s="58" t="s">
        <v>3</v>
      </c>
      <c r="T9" s="186"/>
      <c r="U9" s="186"/>
    </row>
    <row r="10" spans="1:28" ht="24" customHeight="1" x14ac:dyDescent="0.2">
      <c r="A10" s="18" t="s">
        <v>11</v>
      </c>
      <c r="B10" s="46">
        <v>29</v>
      </c>
      <c r="C10" s="46">
        <v>289</v>
      </c>
      <c r="D10" s="46">
        <v>10</v>
      </c>
      <c r="E10" s="46">
        <v>1</v>
      </c>
      <c r="F10" s="6">
        <f t="shared" ref="F10:F22" si="0">B10*0.5+C10*1+D10*2+E10*2.5</f>
        <v>326</v>
      </c>
      <c r="G10" s="2"/>
      <c r="H10" s="19" t="s">
        <v>4</v>
      </c>
      <c r="I10" s="46">
        <v>17</v>
      </c>
      <c r="J10" s="46">
        <v>162</v>
      </c>
      <c r="K10" s="46">
        <v>7</v>
      </c>
      <c r="L10" s="46">
        <v>2</v>
      </c>
      <c r="M10" s="6">
        <f t="shared" ref="M10:M22" si="1">I10*0.5+J10*1+K10*2+L10*2.5</f>
        <v>189.5</v>
      </c>
      <c r="N10" s="9">
        <f>F20+F21+F22+M10</f>
        <v>781</v>
      </c>
      <c r="O10" s="19" t="s">
        <v>43</v>
      </c>
      <c r="P10" s="46">
        <v>22</v>
      </c>
      <c r="Q10" s="46">
        <v>212</v>
      </c>
      <c r="R10" s="46">
        <v>8</v>
      </c>
      <c r="S10" s="46">
        <v>3</v>
      </c>
      <c r="T10" s="6">
        <f t="shared" ref="T10:T21" si="2">P10*0.5+Q10*1+R10*2+S10*2.5</f>
        <v>246.5</v>
      </c>
      <c r="U10" s="10"/>
      <c r="W10" s="1"/>
      <c r="X10" s="1"/>
      <c r="Y10" s="1" t="s">
        <v>64</v>
      </c>
      <c r="Z10" s="67">
        <v>803.5</v>
      </c>
      <c r="AA10" s="1"/>
      <c r="AB10" s="1"/>
    </row>
    <row r="11" spans="1:28" ht="24" customHeight="1" x14ac:dyDescent="0.2">
      <c r="A11" s="18" t="s">
        <v>14</v>
      </c>
      <c r="B11" s="46">
        <v>26</v>
      </c>
      <c r="C11" s="46">
        <v>275</v>
      </c>
      <c r="D11" s="46">
        <v>9</v>
      </c>
      <c r="E11" s="46">
        <v>2</v>
      </c>
      <c r="F11" s="6">
        <f t="shared" si="0"/>
        <v>311</v>
      </c>
      <c r="G11" s="2"/>
      <c r="H11" s="19" t="s">
        <v>5</v>
      </c>
      <c r="I11" s="46">
        <v>22</v>
      </c>
      <c r="J11" s="46">
        <v>179</v>
      </c>
      <c r="K11" s="46">
        <v>10</v>
      </c>
      <c r="L11" s="46">
        <v>5</v>
      </c>
      <c r="M11" s="6">
        <f t="shared" si="1"/>
        <v>222.5</v>
      </c>
      <c r="N11" s="9">
        <f>F21+F22+M10+M11</f>
        <v>815</v>
      </c>
      <c r="O11" s="19" t="s">
        <v>44</v>
      </c>
      <c r="P11" s="46">
        <v>29</v>
      </c>
      <c r="Q11" s="46">
        <v>198</v>
      </c>
      <c r="R11" s="46">
        <v>7</v>
      </c>
      <c r="S11" s="46">
        <v>5</v>
      </c>
      <c r="T11" s="6">
        <f t="shared" si="2"/>
        <v>239</v>
      </c>
      <c r="U11" s="2"/>
      <c r="W11" s="1"/>
      <c r="X11" s="1"/>
      <c r="Y11" s="1" t="s">
        <v>71</v>
      </c>
      <c r="Z11" s="67">
        <v>804.5</v>
      </c>
      <c r="AA11" s="1"/>
      <c r="AB11" s="1"/>
    </row>
    <row r="12" spans="1:28" ht="24" customHeight="1" x14ac:dyDescent="0.2">
      <c r="A12" s="18" t="s">
        <v>17</v>
      </c>
      <c r="B12" s="46">
        <v>24</v>
      </c>
      <c r="C12" s="46">
        <v>286</v>
      </c>
      <c r="D12" s="46">
        <v>11</v>
      </c>
      <c r="E12" s="46">
        <v>2</v>
      </c>
      <c r="F12" s="6">
        <f t="shared" si="0"/>
        <v>325</v>
      </c>
      <c r="G12" s="2"/>
      <c r="H12" s="19" t="s">
        <v>6</v>
      </c>
      <c r="I12" s="46">
        <v>19</v>
      </c>
      <c r="J12" s="46">
        <v>169</v>
      </c>
      <c r="K12" s="46">
        <v>8</v>
      </c>
      <c r="L12" s="46">
        <v>4</v>
      </c>
      <c r="M12" s="6">
        <f t="shared" si="1"/>
        <v>204.5</v>
      </c>
      <c r="N12" s="2">
        <f>F22+M10+M11+M12</f>
        <v>826.5</v>
      </c>
      <c r="O12" s="19" t="s">
        <v>32</v>
      </c>
      <c r="P12" s="46">
        <v>19</v>
      </c>
      <c r="Q12" s="46">
        <v>195</v>
      </c>
      <c r="R12" s="46">
        <v>5</v>
      </c>
      <c r="S12" s="46">
        <v>3</v>
      </c>
      <c r="T12" s="6">
        <f t="shared" si="2"/>
        <v>222</v>
      </c>
      <c r="U12" s="2"/>
      <c r="W12" s="1"/>
      <c r="X12" s="1"/>
      <c r="Y12" s="1" t="s">
        <v>74</v>
      </c>
      <c r="Z12" s="67">
        <v>810</v>
      </c>
      <c r="AA12" s="1"/>
      <c r="AB12" s="1"/>
    </row>
    <row r="13" spans="1:28" ht="24" customHeight="1" x14ac:dyDescent="0.2">
      <c r="A13" s="18" t="s">
        <v>19</v>
      </c>
      <c r="B13" s="46">
        <v>26</v>
      </c>
      <c r="C13" s="46">
        <v>225</v>
      </c>
      <c r="D13" s="46">
        <v>10</v>
      </c>
      <c r="E13" s="46">
        <v>5</v>
      </c>
      <c r="F13" s="6">
        <f t="shared" si="0"/>
        <v>270.5</v>
      </c>
      <c r="G13" s="2">
        <f t="shared" ref="G13:G19" si="3">F10+F11+F12+F13</f>
        <v>1232.5</v>
      </c>
      <c r="H13" s="19" t="s">
        <v>7</v>
      </c>
      <c r="I13" s="46">
        <v>21</v>
      </c>
      <c r="J13" s="46">
        <v>160</v>
      </c>
      <c r="K13" s="46">
        <v>7</v>
      </c>
      <c r="L13" s="46">
        <v>5</v>
      </c>
      <c r="M13" s="6">
        <f t="shared" si="1"/>
        <v>197</v>
      </c>
      <c r="N13" s="2">
        <f t="shared" ref="N13:N18" si="4">M10+M11+M12+M13</f>
        <v>813.5</v>
      </c>
      <c r="O13" s="19" t="s">
        <v>33</v>
      </c>
      <c r="P13" s="46">
        <v>33</v>
      </c>
      <c r="Q13" s="46">
        <v>218</v>
      </c>
      <c r="R13" s="46">
        <v>7</v>
      </c>
      <c r="S13" s="46">
        <v>3</v>
      </c>
      <c r="T13" s="6">
        <f t="shared" si="2"/>
        <v>256</v>
      </c>
      <c r="U13" s="2">
        <f t="shared" ref="U13:U21" si="5">T10+T11+T12+T13</f>
        <v>963.5</v>
      </c>
      <c r="W13" s="1" t="s">
        <v>79</v>
      </c>
      <c r="X13" s="67">
        <v>917</v>
      </c>
      <c r="Y13" s="1" t="s">
        <v>68</v>
      </c>
      <c r="Z13" s="67">
        <v>810.5</v>
      </c>
      <c r="AA13" s="1" t="s">
        <v>77</v>
      </c>
      <c r="AB13" s="67">
        <v>0</v>
      </c>
    </row>
    <row r="14" spans="1:28" ht="24" customHeight="1" x14ac:dyDescent="0.2">
      <c r="A14" s="18" t="s">
        <v>21</v>
      </c>
      <c r="B14" s="46">
        <v>14</v>
      </c>
      <c r="C14" s="46">
        <v>241</v>
      </c>
      <c r="D14" s="46">
        <v>7</v>
      </c>
      <c r="E14" s="46">
        <v>4</v>
      </c>
      <c r="F14" s="6">
        <f t="shared" si="0"/>
        <v>272</v>
      </c>
      <c r="G14" s="2">
        <f t="shared" si="3"/>
        <v>1178.5</v>
      </c>
      <c r="H14" s="19" t="s">
        <v>9</v>
      </c>
      <c r="I14" s="46">
        <v>19</v>
      </c>
      <c r="J14" s="46">
        <v>177</v>
      </c>
      <c r="K14" s="46">
        <v>7</v>
      </c>
      <c r="L14" s="46">
        <v>7</v>
      </c>
      <c r="M14" s="6">
        <f t="shared" si="1"/>
        <v>218</v>
      </c>
      <c r="N14" s="2">
        <f t="shared" si="4"/>
        <v>842</v>
      </c>
      <c r="O14" s="19" t="s">
        <v>29</v>
      </c>
      <c r="P14" s="45">
        <v>29</v>
      </c>
      <c r="Q14" s="45">
        <v>221</v>
      </c>
      <c r="R14" s="45">
        <v>8</v>
      </c>
      <c r="S14" s="45">
        <v>0</v>
      </c>
      <c r="T14" s="6">
        <f t="shared" si="2"/>
        <v>251.5</v>
      </c>
      <c r="U14" s="2">
        <f t="shared" si="5"/>
        <v>968.5</v>
      </c>
      <c r="W14" s="1" t="s">
        <v>84</v>
      </c>
      <c r="X14" s="67">
        <v>927.5</v>
      </c>
      <c r="Y14" s="1" t="s">
        <v>67</v>
      </c>
      <c r="Z14" s="67">
        <v>813</v>
      </c>
      <c r="AA14" s="1" t="s">
        <v>78</v>
      </c>
      <c r="AB14" s="67">
        <v>0</v>
      </c>
    </row>
    <row r="15" spans="1:28" ht="24" customHeight="1" x14ac:dyDescent="0.2">
      <c r="A15" s="18" t="s">
        <v>23</v>
      </c>
      <c r="B15" s="46">
        <v>25</v>
      </c>
      <c r="C15" s="46">
        <v>204</v>
      </c>
      <c r="D15" s="46">
        <v>9</v>
      </c>
      <c r="E15" s="46">
        <v>7</v>
      </c>
      <c r="F15" s="6">
        <f t="shared" si="0"/>
        <v>252</v>
      </c>
      <c r="G15" s="2">
        <f t="shared" si="3"/>
        <v>1119.5</v>
      </c>
      <c r="H15" s="19" t="s">
        <v>12</v>
      </c>
      <c r="I15" s="46">
        <v>17</v>
      </c>
      <c r="J15" s="46">
        <v>162</v>
      </c>
      <c r="K15" s="46">
        <v>6</v>
      </c>
      <c r="L15" s="46">
        <v>5</v>
      </c>
      <c r="M15" s="6">
        <f t="shared" si="1"/>
        <v>195</v>
      </c>
      <c r="N15" s="2">
        <f t="shared" si="4"/>
        <v>814.5</v>
      </c>
      <c r="O15" s="18" t="s">
        <v>30</v>
      </c>
      <c r="P15" s="46">
        <v>34</v>
      </c>
      <c r="Q15" s="46">
        <v>192</v>
      </c>
      <c r="R15" s="46">
        <v>8</v>
      </c>
      <c r="S15" s="46">
        <v>3</v>
      </c>
      <c r="T15" s="6">
        <f t="shared" si="2"/>
        <v>232.5</v>
      </c>
      <c r="U15" s="2">
        <f t="shared" si="5"/>
        <v>962</v>
      </c>
      <c r="W15" s="1" t="s">
        <v>66</v>
      </c>
      <c r="X15" s="67">
        <v>941.5</v>
      </c>
      <c r="Y15" s="1" t="s">
        <v>80</v>
      </c>
      <c r="Z15" s="67">
        <v>813.5</v>
      </c>
      <c r="AA15" s="1" t="s">
        <v>81</v>
      </c>
      <c r="AB15" s="67">
        <v>0</v>
      </c>
    </row>
    <row r="16" spans="1:28" ht="24" customHeight="1" x14ac:dyDescent="0.2">
      <c r="A16" s="18" t="s">
        <v>39</v>
      </c>
      <c r="B16" s="46">
        <v>22</v>
      </c>
      <c r="C16" s="46">
        <v>156</v>
      </c>
      <c r="D16" s="46">
        <v>5</v>
      </c>
      <c r="E16" s="46">
        <v>3</v>
      </c>
      <c r="F16" s="6">
        <f t="shared" si="0"/>
        <v>184.5</v>
      </c>
      <c r="G16" s="2">
        <f t="shared" si="3"/>
        <v>979</v>
      </c>
      <c r="H16" s="19" t="s">
        <v>15</v>
      </c>
      <c r="I16" s="46">
        <v>14</v>
      </c>
      <c r="J16" s="46">
        <v>153</v>
      </c>
      <c r="K16" s="46">
        <v>5</v>
      </c>
      <c r="L16" s="46">
        <v>7</v>
      </c>
      <c r="M16" s="6">
        <f t="shared" si="1"/>
        <v>187.5</v>
      </c>
      <c r="N16" s="2">
        <f t="shared" si="4"/>
        <v>797.5</v>
      </c>
      <c r="O16" s="19" t="s">
        <v>8</v>
      </c>
      <c r="P16" s="46">
        <v>40</v>
      </c>
      <c r="Q16" s="46">
        <v>209</v>
      </c>
      <c r="R16" s="46">
        <v>3</v>
      </c>
      <c r="S16" s="46">
        <v>0</v>
      </c>
      <c r="T16" s="6">
        <f t="shared" si="2"/>
        <v>235</v>
      </c>
      <c r="U16" s="2">
        <f t="shared" si="5"/>
        <v>975</v>
      </c>
      <c r="W16" s="1" t="s">
        <v>65</v>
      </c>
      <c r="X16" s="67">
        <v>942</v>
      </c>
      <c r="Y16" s="1" t="s">
        <v>93</v>
      </c>
      <c r="Z16" s="67">
        <v>814</v>
      </c>
      <c r="AA16" s="1" t="s">
        <v>83</v>
      </c>
      <c r="AB16" s="67">
        <v>0</v>
      </c>
    </row>
    <row r="17" spans="1:28" ht="24" customHeight="1" x14ac:dyDescent="0.2">
      <c r="A17" s="18" t="s">
        <v>40</v>
      </c>
      <c r="B17" s="46">
        <v>31</v>
      </c>
      <c r="C17" s="46">
        <v>190</v>
      </c>
      <c r="D17" s="46">
        <v>10</v>
      </c>
      <c r="E17" s="46">
        <v>10</v>
      </c>
      <c r="F17" s="6">
        <f t="shared" si="0"/>
        <v>250.5</v>
      </c>
      <c r="G17" s="2">
        <f t="shared" si="3"/>
        <v>959</v>
      </c>
      <c r="H17" s="19" t="s">
        <v>18</v>
      </c>
      <c r="I17" s="46">
        <v>17</v>
      </c>
      <c r="J17" s="46">
        <v>204</v>
      </c>
      <c r="K17" s="46">
        <v>9</v>
      </c>
      <c r="L17" s="46">
        <v>3</v>
      </c>
      <c r="M17" s="6">
        <f t="shared" si="1"/>
        <v>238</v>
      </c>
      <c r="N17" s="2">
        <f t="shared" si="4"/>
        <v>838.5</v>
      </c>
      <c r="O17" s="19" t="s">
        <v>10</v>
      </c>
      <c r="P17" s="46">
        <v>30</v>
      </c>
      <c r="Q17" s="46">
        <v>214</v>
      </c>
      <c r="R17" s="46">
        <v>10</v>
      </c>
      <c r="S17" s="46">
        <v>5</v>
      </c>
      <c r="T17" s="6">
        <f t="shared" si="2"/>
        <v>261.5</v>
      </c>
      <c r="U17" s="2">
        <f t="shared" si="5"/>
        <v>980.5</v>
      </c>
      <c r="W17" s="1" t="s">
        <v>82</v>
      </c>
      <c r="X17" s="67">
        <v>946</v>
      </c>
      <c r="Y17" s="1" t="s">
        <v>76</v>
      </c>
      <c r="Z17" s="67">
        <v>816.5</v>
      </c>
      <c r="AA17" s="1" t="s">
        <v>86</v>
      </c>
      <c r="AB17" s="67">
        <v>0</v>
      </c>
    </row>
    <row r="18" spans="1:28" ht="24" customHeight="1" x14ac:dyDescent="0.2">
      <c r="A18" s="18" t="s">
        <v>41</v>
      </c>
      <c r="B18" s="46">
        <v>29</v>
      </c>
      <c r="C18" s="46">
        <v>169</v>
      </c>
      <c r="D18" s="46">
        <v>7</v>
      </c>
      <c r="E18" s="46">
        <v>7</v>
      </c>
      <c r="F18" s="6">
        <f t="shared" si="0"/>
        <v>215</v>
      </c>
      <c r="G18" s="2">
        <f t="shared" si="3"/>
        <v>902</v>
      </c>
      <c r="H18" s="19" t="s">
        <v>20</v>
      </c>
      <c r="I18" s="46">
        <v>22</v>
      </c>
      <c r="J18" s="46">
        <v>238</v>
      </c>
      <c r="K18" s="46">
        <v>7</v>
      </c>
      <c r="L18" s="46">
        <v>5</v>
      </c>
      <c r="M18" s="6">
        <f t="shared" si="1"/>
        <v>275.5</v>
      </c>
      <c r="N18" s="2">
        <f t="shared" si="4"/>
        <v>896</v>
      </c>
      <c r="O18" s="19" t="s">
        <v>13</v>
      </c>
      <c r="P18" s="46">
        <v>28</v>
      </c>
      <c r="Q18" s="46">
        <v>178</v>
      </c>
      <c r="R18" s="46">
        <v>10</v>
      </c>
      <c r="S18" s="46">
        <v>0</v>
      </c>
      <c r="T18" s="6">
        <f t="shared" si="2"/>
        <v>212</v>
      </c>
      <c r="U18" s="2">
        <f t="shared" si="5"/>
        <v>941</v>
      </c>
      <c r="W18" s="1" t="s">
        <v>87</v>
      </c>
      <c r="X18" s="67">
        <v>963</v>
      </c>
      <c r="Y18" s="1" t="s">
        <v>75</v>
      </c>
      <c r="Z18" s="67">
        <v>817.5</v>
      </c>
      <c r="AA18" s="1" t="s">
        <v>69</v>
      </c>
      <c r="AB18" s="67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176</v>
      </c>
      <c r="D19" s="47">
        <v>4</v>
      </c>
      <c r="E19" s="47">
        <v>4</v>
      </c>
      <c r="F19" s="7">
        <f t="shared" si="0"/>
        <v>205</v>
      </c>
      <c r="G19" s="3">
        <f t="shared" si="3"/>
        <v>855</v>
      </c>
      <c r="H19" s="20" t="s">
        <v>22</v>
      </c>
      <c r="I19" s="45">
        <v>21</v>
      </c>
      <c r="J19" s="45">
        <v>240</v>
      </c>
      <c r="K19" s="45">
        <v>5</v>
      </c>
      <c r="L19" s="45">
        <v>0</v>
      </c>
      <c r="M19" s="6">
        <f t="shared" si="1"/>
        <v>260.5</v>
      </c>
      <c r="N19" s="2">
        <f>M16+M17+M18+M19</f>
        <v>961.5</v>
      </c>
      <c r="O19" s="19" t="s">
        <v>16</v>
      </c>
      <c r="P19" s="46">
        <v>31</v>
      </c>
      <c r="Q19" s="46">
        <v>211</v>
      </c>
      <c r="R19" s="46">
        <v>11</v>
      </c>
      <c r="S19" s="46">
        <v>2</v>
      </c>
      <c r="T19" s="6">
        <f t="shared" si="2"/>
        <v>253.5</v>
      </c>
      <c r="U19" s="2">
        <f t="shared" si="5"/>
        <v>962</v>
      </c>
      <c r="W19" s="1" t="s">
        <v>89</v>
      </c>
      <c r="X19" s="67">
        <v>967</v>
      </c>
      <c r="Y19" s="1" t="s">
        <v>90</v>
      </c>
      <c r="Z19" s="67">
        <v>826</v>
      </c>
      <c r="AA19" s="1" t="s">
        <v>91</v>
      </c>
      <c r="AB19" s="67">
        <v>0</v>
      </c>
    </row>
    <row r="20" spans="1:28" ht="24" customHeight="1" x14ac:dyDescent="0.2">
      <c r="A20" s="19" t="s">
        <v>27</v>
      </c>
      <c r="B20" s="45">
        <v>21</v>
      </c>
      <c r="C20" s="45">
        <v>147</v>
      </c>
      <c r="D20" s="45">
        <v>8</v>
      </c>
      <c r="E20" s="45">
        <v>6</v>
      </c>
      <c r="F20" s="8">
        <f t="shared" si="0"/>
        <v>188.5</v>
      </c>
      <c r="G20" s="35"/>
      <c r="H20" s="19" t="s">
        <v>24</v>
      </c>
      <c r="I20" s="46">
        <v>25</v>
      </c>
      <c r="J20" s="46">
        <v>246</v>
      </c>
      <c r="K20" s="46">
        <v>10</v>
      </c>
      <c r="L20" s="46">
        <v>2</v>
      </c>
      <c r="M20" s="8">
        <f t="shared" si="1"/>
        <v>283.5</v>
      </c>
      <c r="N20" s="2">
        <f>M17+M18+M19+M20</f>
        <v>1057.5</v>
      </c>
      <c r="O20" s="19" t="s">
        <v>45</v>
      </c>
      <c r="P20" s="45">
        <v>34</v>
      </c>
      <c r="Q20" s="45">
        <v>219</v>
      </c>
      <c r="R20" s="45">
        <v>9</v>
      </c>
      <c r="S20" s="45">
        <v>1</v>
      </c>
      <c r="T20" s="8">
        <f t="shared" si="2"/>
        <v>256.5</v>
      </c>
      <c r="U20" s="2">
        <f t="shared" si="5"/>
        <v>983.5</v>
      </c>
      <c r="W20" s="1"/>
      <c r="X20" s="1"/>
      <c r="Y20" s="1" t="s">
        <v>92</v>
      </c>
      <c r="Z20" s="67">
        <v>830</v>
      </c>
      <c r="AA20" s="1" t="s">
        <v>70</v>
      </c>
      <c r="AB20" s="67">
        <v>0</v>
      </c>
    </row>
    <row r="21" spans="1:28" ht="24" customHeight="1" thickBot="1" x14ac:dyDescent="0.25">
      <c r="A21" s="19" t="s">
        <v>28</v>
      </c>
      <c r="B21" s="46">
        <v>28</v>
      </c>
      <c r="C21" s="46">
        <v>155</v>
      </c>
      <c r="D21" s="46">
        <v>7</v>
      </c>
      <c r="E21" s="46">
        <v>4</v>
      </c>
      <c r="F21" s="6">
        <f t="shared" si="0"/>
        <v>193</v>
      </c>
      <c r="G21" s="36"/>
      <c r="H21" s="20" t="s">
        <v>25</v>
      </c>
      <c r="I21" s="46">
        <v>39</v>
      </c>
      <c r="J21" s="46">
        <v>230</v>
      </c>
      <c r="K21" s="46">
        <v>6</v>
      </c>
      <c r="L21" s="46">
        <v>9</v>
      </c>
      <c r="M21" s="6">
        <f t="shared" si="1"/>
        <v>284</v>
      </c>
      <c r="N21" s="2">
        <f>M18+M19+M20+M21</f>
        <v>1103.5</v>
      </c>
      <c r="O21" s="21" t="s">
        <v>46</v>
      </c>
      <c r="P21" s="47">
        <v>23</v>
      </c>
      <c r="Q21" s="47">
        <v>189</v>
      </c>
      <c r="R21" s="47">
        <v>7</v>
      </c>
      <c r="S21" s="47">
        <v>1</v>
      </c>
      <c r="T21" s="7">
        <f t="shared" si="2"/>
        <v>217</v>
      </c>
      <c r="U21" s="3">
        <f t="shared" si="5"/>
        <v>939</v>
      </c>
      <c r="V21">
        <f>P21+P20+P19+P18</f>
        <v>116</v>
      </c>
      <c r="W21">
        <f t="shared" ref="W21:Y21" si="6">Q21+Q20+Q19+Q18</f>
        <v>797</v>
      </c>
      <c r="X21">
        <f t="shared" si="6"/>
        <v>37</v>
      </c>
      <c r="Y21">
        <f t="shared" si="6"/>
        <v>4</v>
      </c>
      <c r="Z21" s="67">
        <v>839.5</v>
      </c>
      <c r="AA21" s="1" t="s">
        <v>72</v>
      </c>
      <c r="AB21" s="67">
        <v>0</v>
      </c>
    </row>
    <row r="22" spans="1:28" ht="24" customHeight="1" thickBot="1" x14ac:dyDescent="0.25">
      <c r="A22" s="19" t="s">
        <v>1</v>
      </c>
      <c r="B22" s="46">
        <v>23</v>
      </c>
      <c r="C22" s="46">
        <v>171</v>
      </c>
      <c r="D22" s="46">
        <v>5</v>
      </c>
      <c r="E22" s="46">
        <v>7</v>
      </c>
      <c r="F22" s="6">
        <f t="shared" si="0"/>
        <v>210</v>
      </c>
      <c r="G22" s="2"/>
      <c r="H22" s="21" t="s">
        <v>26</v>
      </c>
      <c r="I22" s="47">
        <v>31</v>
      </c>
      <c r="J22" s="47">
        <v>219</v>
      </c>
      <c r="K22" s="47">
        <v>7</v>
      </c>
      <c r="L22" s="47">
        <v>7</v>
      </c>
      <c r="M22" s="6">
        <f t="shared" si="1"/>
        <v>266</v>
      </c>
      <c r="N22" s="3">
        <f>M19+M20+M21+M22</f>
        <v>1094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88</v>
      </c>
      <c r="Z22" s="67">
        <v>845.5</v>
      </c>
      <c r="AA22" s="1"/>
      <c r="AB22" s="67"/>
    </row>
    <row r="23" spans="1:28" ht="13.5" customHeight="1" x14ac:dyDescent="0.2">
      <c r="A23" s="153" t="s">
        <v>47</v>
      </c>
      <c r="B23" s="154"/>
      <c r="C23" s="159" t="s">
        <v>50</v>
      </c>
      <c r="D23" s="160"/>
      <c r="E23" s="160"/>
      <c r="F23" s="161"/>
      <c r="G23" s="69">
        <f>MAX(G13:G19)</f>
        <v>1232.5</v>
      </c>
      <c r="H23" s="157" t="s">
        <v>48</v>
      </c>
      <c r="I23" s="158"/>
      <c r="J23" s="150" t="s">
        <v>50</v>
      </c>
      <c r="K23" s="151"/>
      <c r="L23" s="151"/>
      <c r="M23" s="152"/>
      <c r="N23" s="70">
        <f>MAX(N10:N22)</f>
        <v>1103.5</v>
      </c>
      <c r="O23" s="153" t="s">
        <v>49</v>
      </c>
      <c r="P23" s="154"/>
      <c r="Q23" s="159" t="s">
        <v>50</v>
      </c>
      <c r="R23" s="160"/>
      <c r="S23" s="160"/>
      <c r="T23" s="161"/>
      <c r="U23" s="69">
        <f>MAX(U13:U21)</f>
        <v>983.5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5"/>
      <c r="B24" s="156"/>
      <c r="C24" s="68" t="s">
        <v>73</v>
      </c>
      <c r="D24" s="71"/>
      <c r="E24" s="71"/>
      <c r="F24" s="72" t="s">
        <v>65</v>
      </c>
      <c r="G24" s="73"/>
      <c r="H24" s="155"/>
      <c r="I24" s="156"/>
      <c r="J24" s="68" t="s">
        <v>73</v>
      </c>
      <c r="K24" s="71"/>
      <c r="L24" s="71"/>
      <c r="M24" s="72" t="s">
        <v>71</v>
      </c>
      <c r="N24" s="73"/>
      <c r="O24" s="155"/>
      <c r="P24" s="156"/>
      <c r="Q24" s="68" t="s">
        <v>73</v>
      </c>
      <c r="R24" s="71"/>
      <c r="S24" s="71"/>
      <c r="T24" s="72" t="s">
        <v>70</v>
      </c>
      <c r="U24" s="73"/>
      <c r="W24" s="1"/>
      <c r="X24" s="1"/>
      <c r="Y24" s="74" t="s">
        <v>73</v>
      </c>
      <c r="Z24" s="1"/>
      <c r="AA24" s="1"/>
      <c r="AB24" s="1"/>
    </row>
    <row r="25" spans="1:28" ht="6.75" customHeight="1" x14ac:dyDescent="0.2">
      <c r="A25" s="63"/>
      <c r="B25" s="64"/>
      <c r="C25" s="64"/>
      <c r="D25" s="64"/>
      <c r="E25" s="64"/>
      <c r="F25" s="64"/>
      <c r="G25" s="65"/>
      <c r="H25" s="63"/>
      <c r="I25" s="66"/>
      <c r="J25" s="66"/>
      <c r="K25" s="64"/>
      <c r="L25" s="64"/>
      <c r="M25" s="64"/>
      <c r="N25" s="65"/>
      <c r="O25" s="63"/>
      <c r="P25" s="64"/>
      <c r="Q25" s="64"/>
      <c r="R25" s="64"/>
      <c r="S25" s="64"/>
      <c r="T25" s="64"/>
      <c r="U25" s="65"/>
    </row>
    <row r="26" spans="1:28" x14ac:dyDescent="0.2">
      <c r="A26" s="162" t="s">
        <v>51</v>
      </c>
      <c r="B26" s="162"/>
      <c r="C26" s="162"/>
      <c r="D26" s="162"/>
      <c r="E26" s="16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6" t="s">
        <v>38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3" t="s">
        <v>54</v>
      </c>
      <c r="B4" s="163"/>
      <c r="C4" s="163"/>
      <c r="D4" s="26"/>
      <c r="E4" s="168" t="str">
        <f>'G-1'!E4:H4</f>
        <v>DE OBRA</v>
      </c>
      <c r="F4" s="168"/>
      <c r="G4" s="168"/>
      <c r="H4" s="16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68" t="str">
        <f>'G-1'!D5:H5</f>
        <v>CALLE 93 X CARRERA 45B</v>
      </c>
      <c r="E5" s="168"/>
      <c r="F5" s="168"/>
      <c r="G5" s="168"/>
      <c r="H5" s="168"/>
      <c r="I5" s="164" t="s">
        <v>53</v>
      </c>
      <c r="J5" s="164"/>
      <c r="K5" s="164"/>
      <c r="L5" s="169">
        <f>'G-1'!L5:N5</f>
        <v>1343</v>
      </c>
      <c r="M5" s="169"/>
      <c r="N5" s="169"/>
      <c r="O5" s="12"/>
      <c r="P5" s="164" t="s">
        <v>57</v>
      </c>
      <c r="Q5" s="164"/>
      <c r="R5" s="164"/>
      <c r="S5" s="167" t="s">
        <v>94</v>
      </c>
      <c r="T5" s="167"/>
      <c r="U5" s="167"/>
    </row>
    <row r="6" spans="1:28" ht="12.75" customHeight="1" x14ac:dyDescent="0.2">
      <c r="A6" s="164" t="s">
        <v>55</v>
      </c>
      <c r="B6" s="164"/>
      <c r="C6" s="164"/>
      <c r="D6" s="165"/>
      <c r="E6" s="165"/>
      <c r="F6" s="165"/>
      <c r="G6" s="165"/>
      <c r="H6" s="165"/>
      <c r="I6" s="164" t="s">
        <v>59</v>
      </c>
      <c r="J6" s="164"/>
      <c r="K6" s="164"/>
      <c r="L6" s="170">
        <v>1</v>
      </c>
      <c r="M6" s="170"/>
      <c r="N6" s="170"/>
      <c r="O6" s="42"/>
      <c r="P6" s="164" t="s">
        <v>58</v>
      </c>
      <c r="Q6" s="164"/>
      <c r="R6" s="164"/>
      <c r="S6" s="178">
        <f>'G-1'!S6:U6</f>
        <v>41893</v>
      </c>
      <c r="T6" s="178"/>
      <c r="U6" s="17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/>
      <c r="C10" s="46"/>
      <c r="D10" s="46"/>
      <c r="E10" s="46"/>
      <c r="F10" s="60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67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67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67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67">
        <v>1077.5</v>
      </c>
      <c r="Y13" s="1" t="s">
        <v>80</v>
      </c>
      <c r="Z13" s="67">
        <v>950</v>
      </c>
      <c r="AA13" s="1" t="s">
        <v>77</v>
      </c>
      <c r="AB13" s="67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67">
        <v>1084</v>
      </c>
      <c r="Y14" s="1" t="s">
        <v>75</v>
      </c>
      <c r="Z14" s="67">
        <v>986</v>
      </c>
      <c r="AA14" s="1" t="s">
        <v>78</v>
      </c>
      <c r="AB14" s="67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67">
        <v>1088</v>
      </c>
      <c r="Y15" s="1" t="s">
        <v>64</v>
      </c>
      <c r="Z15" s="67">
        <v>1007</v>
      </c>
      <c r="AA15" s="1" t="s">
        <v>81</v>
      </c>
      <c r="AB15" s="67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67">
        <v>1121.5</v>
      </c>
      <c r="Y16" s="1" t="s">
        <v>76</v>
      </c>
      <c r="Z16" s="67">
        <v>1015.5</v>
      </c>
      <c r="AA16" s="1" t="s">
        <v>83</v>
      </c>
      <c r="AB16" s="67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67">
        <v>1162.5</v>
      </c>
      <c r="Y17" s="1" t="s">
        <v>74</v>
      </c>
      <c r="Z17" s="67">
        <v>1028.5</v>
      </c>
      <c r="AA17" s="1" t="s">
        <v>86</v>
      </c>
      <c r="AB17" s="67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67">
        <v>1171</v>
      </c>
      <c r="Y18" s="1" t="s">
        <v>88</v>
      </c>
      <c r="Z18" s="67">
        <v>1031</v>
      </c>
      <c r="AA18" s="1" t="s">
        <v>69</v>
      </c>
      <c r="AB18" s="67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67">
        <v>1205.5</v>
      </c>
      <c r="Y19" s="1" t="s">
        <v>90</v>
      </c>
      <c r="Z19" s="67">
        <v>1036.5</v>
      </c>
      <c r="AA19" s="1" t="s">
        <v>91</v>
      </c>
      <c r="AB19" s="67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67">
        <v>1058.5</v>
      </c>
      <c r="AA20" s="1" t="s">
        <v>70</v>
      </c>
      <c r="AB20" s="67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V21">
        <f>P21+P20+P19+P18</f>
        <v>0</v>
      </c>
      <c r="W21">
        <f t="shared" ref="W21:Y21" si="6">Q21+Q20+Q19+Q18</f>
        <v>0</v>
      </c>
      <c r="X21">
        <f t="shared" si="6"/>
        <v>0</v>
      </c>
      <c r="Y21">
        <f t="shared" si="6"/>
        <v>0</v>
      </c>
      <c r="Z21" s="67">
        <v>1091.5</v>
      </c>
      <c r="AA21" s="1" t="s">
        <v>72</v>
      </c>
      <c r="AB21" s="67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67">
        <v>1132</v>
      </c>
      <c r="AA22" s="1"/>
      <c r="AB22" s="67"/>
    </row>
    <row r="23" spans="1:28" ht="13.5" customHeight="1" x14ac:dyDescent="0.2">
      <c r="A23" s="153" t="s">
        <v>47</v>
      </c>
      <c r="B23" s="154"/>
      <c r="C23" s="159" t="s">
        <v>50</v>
      </c>
      <c r="D23" s="160"/>
      <c r="E23" s="160"/>
      <c r="F23" s="161"/>
      <c r="G23" s="69">
        <f>MAX(G13:G19)</f>
        <v>0</v>
      </c>
      <c r="H23" s="157" t="s">
        <v>48</v>
      </c>
      <c r="I23" s="158"/>
      <c r="J23" s="150" t="s">
        <v>50</v>
      </c>
      <c r="K23" s="151"/>
      <c r="L23" s="151"/>
      <c r="M23" s="152"/>
      <c r="N23" s="70">
        <f>MAX(N10:N22)</f>
        <v>0</v>
      </c>
      <c r="O23" s="153" t="s">
        <v>49</v>
      </c>
      <c r="P23" s="154"/>
      <c r="Q23" s="159" t="s">
        <v>50</v>
      </c>
      <c r="R23" s="160"/>
      <c r="S23" s="160"/>
      <c r="T23" s="161"/>
      <c r="U23" s="6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5"/>
      <c r="B24" s="156"/>
      <c r="C24" s="68" t="s">
        <v>73</v>
      </c>
      <c r="D24" s="71"/>
      <c r="E24" s="71"/>
      <c r="F24" s="72" t="s">
        <v>84</v>
      </c>
      <c r="G24" s="73"/>
      <c r="H24" s="155"/>
      <c r="I24" s="156"/>
      <c r="J24" s="68" t="s">
        <v>73</v>
      </c>
      <c r="K24" s="71"/>
      <c r="L24" s="71"/>
      <c r="M24" s="72" t="s">
        <v>67</v>
      </c>
      <c r="N24" s="73"/>
      <c r="O24" s="155"/>
      <c r="P24" s="156"/>
      <c r="Q24" s="68" t="s">
        <v>73</v>
      </c>
      <c r="R24" s="71"/>
      <c r="S24" s="71"/>
      <c r="T24" s="72" t="s">
        <v>72</v>
      </c>
      <c r="U24" s="73"/>
      <c r="W24" s="1"/>
      <c r="X24" s="1"/>
      <c r="Y24" s="74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2" t="s">
        <v>51</v>
      </c>
      <c r="B26" s="162"/>
      <c r="C26" s="162"/>
      <c r="D26" s="162"/>
      <c r="E26" s="16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6" t="s">
        <v>62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3" t="s">
        <v>54</v>
      </c>
      <c r="B5" s="163"/>
      <c r="C5" s="163"/>
      <c r="D5" s="26"/>
      <c r="E5" s="168" t="str">
        <f>'G-1'!E4:H4</f>
        <v>DE OBRA</v>
      </c>
      <c r="F5" s="168"/>
      <c r="G5" s="168"/>
      <c r="H5" s="16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68" t="str">
        <f>'G-1'!D5:H5</f>
        <v>CALLE 93 X CARRERA 45B</v>
      </c>
      <c r="E6" s="168"/>
      <c r="F6" s="168"/>
      <c r="G6" s="168"/>
      <c r="H6" s="168"/>
      <c r="I6" s="164" t="s">
        <v>53</v>
      </c>
      <c r="J6" s="164"/>
      <c r="K6" s="164"/>
      <c r="L6" s="169">
        <f>'G-1'!L5:N5</f>
        <v>1343</v>
      </c>
      <c r="M6" s="169"/>
      <c r="N6" s="169"/>
      <c r="O6" s="12"/>
      <c r="P6" s="164" t="s">
        <v>58</v>
      </c>
      <c r="Q6" s="164"/>
      <c r="R6" s="164"/>
      <c r="S6" s="192">
        <f>'G-1'!S6:U6</f>
        <v>41893</v>
      </c>
      <c r="T6" s="192"/>
      <c r="U6" s="192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'G-1'!B10+'G-2'!B10+'G-3'!B10+'G-4'!B10</f>
        <v>79</v>
      </c>
      <c r="C10" s="46">
        <f>'G-1'!C10+'G-2'!C10+'G-3'!C10+'G-4'!C10</f>
        <v>477</v>
      </c>
      <c r="D10" s="46">
        <f>'G-1'!D10+'G-2'!D10+'G-3'!D10+'G-4'!D10</f>
        <v>18</v>
      </c>
      <c r="E10" s="46">
        <f>'G-1'!E10+'G-2'!E10+'G-3'!E10+'G-4'!E10</f>
        <v>4</v>
      </c>
      <c r="F10" s="6">
        <f t="shared" ref="F10:F22" si="0">B10*0.5+C10*1+D10*2+E10*2.5</f>
        <v>562.5</v>
      </c>
      <c r="G10" s="2"/>
      <c r="H10" s="19" t="s">
        <v>4</v>
      </c>
      <c r="I10" s="46">
        <f>'G-1'!I10+'G-2'!I10+'G-3'!I10+'G-4'!I10</f>
        <v>71</v>
      </c>
      <c r="J10" s="46">
        <f>'G-1'!J10+'G-2'!J10+'G-3'!J10+'G-4'!J10</f>
        <v>340</v>
      </c>
      <c r="K10" s="46">
        <f>'G-1'!K10+'G-2'!K10+'G-3'!K10+'G-4'!K10</f>
        <v>16</v>
      </c>
      <c r="L10" s="46">
        <f>'G-1'!L10+'G-2'!L10+'G-3'!L10+'G-4'!L10</f>
        <v>6</v>
      </c>
      <c r="M10" s="6">
        <f t="shared" ref="M10:M22" si="1">I10*0.5+J10*1+K10*2+L10*2.5</f>
        <v>422.5</v>
      </c>
      <c r="N10" s="9">
        <f>F20+F21+F22+M10</f>
        <v>1654.5</v>
      </c>
      <c r="O10" s="19" t="s">
        <v>43</v>
      </c>
      <c r="P10" s="46">
        <f>'G-1'!P10+'G-2'!P10+'G-3'!P10+'G-4'!P10</f>
        <v>66</v>
      </c>
      <c r="Q10" s="46">
        <f>'G-1'!Q10+'G-2'!Q10+'G-3'!Q10+'G-4'!Q10</f>
        <v>418</v>
      </c>
      <c r="R10" s="46">
        <f>'G-1'!R10+'G-2'!R10+'G-3'!R10+'G-4'!R10</f>
        <v>18</v>
      </c>
      <c r="S10" s="46">
        <f>'G-1'!S10+'G-2'!S10+'G-3'!S10+'G-4'!S10</f>
        <v>6</v>
      </c>
      <c r="T10" s="6">
        <f t="shared" ref="T10:T21" si="2">P10*0.5+Q10*1+R10*2+S10*2.5</f>
        <v>502</v>
      </c>
      <c r="U10" s="10"/>
      <c r="W10" s="1"/>
      <c r="X10" s="1"/>
      <c r="Y10" s="1" t="s">
        <v>67</v>
      </c>
      <c r="Z10" s="67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72</v>
      </c>
      <c r="C11" s="46">
        <f>'G-1'!C11+'G-2'!C11+'G-3'!C11+'G-4'!C11</f>
        <v>472</v>
      </c>
      <c r="D11" s="46">
        <f>'G-1'!D11+'G-2'!D11+'G-3'!D11+'G-4'!D11</f>
        <v>19</v>
      </c>
      <c r="E11" s="46">
        <f>'G-1'!E11+'G-2'!E11+'G-3'!E11+'G-4'!E11</f>
        <v>9</v>
      </c>
      <c r="F11" s="6">
        <f t="shared" si="0"/>
        <v>568.5</v>
      </c>
      <c r="G11" s="2"/>
      <c r="H11" s="19" t="s">
        <v>5</v>
      </c>
      <c r="I11" s="46">
        <f>'G-1'!I11+'G-2'!I11+'G-3'!I11+'G-4'!I11</f>
        <v>72</v>
      </c>
      <c r="J11" s="46">
        <f>'G-1'!J11+'G-2'!J11+'G-3'!J11+'G-4'!J11</f>
        <v>379</v>
      </c>
      <c r="K11" s="46">
        <f>'G-1'!K11+'G-2'!K11+'G-3'!K11+'G-4'!K11</f>
        <v>19</v>
      </c>
      <c r="L11" s="46">
        <f>'G-1'!L11+'G-2'!L11+'G-3'!L11+'G-4'!L11</f>
        <v>8</v>
      </c>
      <c r="M11" s="6">
        <f t="shared" si="1"/>
        <v>473</v>
      </c>
      <c r="N11" s="9">
        <f>F21+F22+M10+M11</f>
        <v>1724</v>
      </c>
      <c r="O11" s="19" t="s">
        <v>44</v>
      </c>
      <c r="P11" s="46">
        <f>'G-1'!P11+'G-2'!P11+'G-3'!P11+'G-4'!P11</f>
        <v>60</v>
      </c>
      <c r="Q11" s="46">
        <f>'G-1'!Q11+'G-2'!Q11+'G-3'!Q11+'G-4'!Q11</f>
        <v>392</v>
      </c>
      <c r="R11" s="46">
        <f>'G-1'!R11+'G-2'!R11+'G-3'!R11+'G-4'!R11</f>
        <v>17</v>
      </c>
      <c r="S11" s="46">
        <f>'G-1'!S11+'G-2'!S11+'G-3'!S11+'G-4'!S11</f>
        <v>10</v>
      </c>
      <c r="T11" s="6">
        <f t="shared" si="2"/>
        <v>481</v>
      </c>
      <c r="U11" s="2"/>
      <c r="W11" s="1"/>
      <c r="X11" s="1"/>
      <c r="Y11" s="1" t="s">
        <v>68</v>
      </c>
      <c r="Z11" s="67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62</v>
      </c>
      <c r="C12" s="46">
        <f>'G-1'!C12+'G-2'!C12+'G-3'!C12+'G-4'!C12</f>
        <v>477</v>
      </c>
      <c r="D12" s="46">
        <f>'G-1'!D12+'G-2'!D12+'G-3'!D12+'G-4'!D12</f>
        <v>24</v>
      </c>
      <c r="E12" s="46">
        <f>'G-1'!E12+'G-2'!E12+'G-3'!E12+'G-4'!E12</f>
        <v>6</v>
      </c>
      <c r="F12" s="6">
        <f t="shared" si="0"/>
        <v>571</v>
      </c>
      <c r="G12" s="2"/>
      <c r="H12" s="19" t="s">
        <v>6</v>
      </c>
      <c r="I12" s="46">
        <f>'G-1'!I12+'G-2'!I12+'G-3'!I12+'G-4'!I12</f>
        <v>56</v>
      </c>
      <c r="J12" s="46">
        <f>'G-1'!J12+'G-2'!J12+'G-3'!J12+'G-4'!J12</f>
        <v>360</v>
      </c>
      <c r="K12" s="46">
        <f>'G-1'!K12+'G-2'!K12+'G-3'!K12+'G-4'!K12</f>
        <v>15</v>
      </c>
      <c r="L12" s="46">
        <f>'G-1'!L12+'G-2'!L12+'G-3'!L12+'G-4'!L12</f>
        <v>7</v>
      </c>
      <c r="M12" s="6">
        <f t="shared" si="1"/>
        <v>435.5</v>
      </c>
      <c r="N12" s="2">
        <f>F22+M10+M11+M12</f>
        <v>1757.5</v>
      </c>
      <c r="O12" s="19" t="s">
        <v>32</v>
      </c>
      <c r="P12" s="46">
        <f>'G-1'!P12+'G-2'!P12+'G-3'!P12+'G-4'!P12</f>
        <v>53</v>
      </c>
      <c r="Q12" s="46">
        <f>'G-1'!Q12+'G-2'!Q12+'G-3'!Q12+'G-4'!Q12</f>
        <v>386</v>
      </c>
      <c r="R12" s="46">
        <f>'G-1'!R12+'G-2'!R12+'G-3'!R12+'G-4'!R12</f>
        <v>13</v>
      </c>
      <c r="S12" s="46">
        <f>'G-1'!S12+'G-2'!S12+'G-3'!S12+'G-4'!S12</f>
        <v>6</v>
      </c>
      <c r="T12" s="6">
        <f t="shared" si="2"/>
        <v>453.5</v>
      </c>
      <c r="U12" s="2"/>
      <c r="W12" s="1"/>
      <c r="X12" s="1"/>
      <c r="Y12" s="1" t="s">
        <v>80</v>
      </c>
      <c r="Z12" s="67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74</v>
      </c>
      <c r="C13" s="46">
        <f>'G-1'!C13+'G-2'!C13+'G-3'!C13+'G-4'!C13</f>
        <v>398</v>
      </c>
      <c r="D13" s="46">
        <f>'G-1'!D13+'G-2'!D13+'G-3'!D13+'G-4'!D13</f>
        <v>19</v>
      </c>
      <c r="E13" s="46">
        <f>'G-1'!E13+'G-2'!E13+'G-3'!E13+'G-4'!E13</f>
        <v>9</v>
      </c>
      <c r="F13" s="6">
        <f t="shared" si="0"/>
        <v>495.5</v>
      </c>
      <c r="G13" s="2">
        <f t="shared" ref="G13:G19" si="3">F10+F11+F12+F13</f>
        <v>2197.5</v>
      </c>
      <c r="H13" s="19" t="s">
        <v>7</v>
      </c>
      <c r="I13" s="46">
        <f>'G-1'!I13+'G-2'!I13+'G-3'!I13+'G-4'!I13</f>
        <v>55</v>
      </c>
      <c r="J13" s="46">
        <f>'G-1'!J13+'G-2'!J13+'G-3'!J13+'G-4'!J13</f>
        <v>324</v>
      </c>
      <c r="K13" s="46">
        <f>'G-1'!K13+'G-2'!K13+'G-3'!K13+'G-4'!K13</f>
        <v>14</v>
      </c>
      <c r="L13" s="46">
        <f>'G-1'!L13+'G-2'!L13+'G-3'!L13+'G-4'!L13</f>
        <v>7</v>
      </c>
      <c r="M13" s="6">
        <f t="shared" si="1"/>
        <v>397</v>
      </c>
      <c r="N13" s="2">
        <f t="shared" ref="N13:N18" si="4">M10+M11+M12+M13</f>
        <v>1728</v>
      </c>
      <c r="O13" s="19" t="s">
        <v>33</v>
      </c>
      <c r="P13" s="46">
        <f>'G-1'!P13+'G-2'!P13+'G-3'!P13+'G-4'!P13</f>
        <v>66</v>
      </c>
      <c r="Q13" s="46">
        <f>'G-1'!Q13+'G-2'!Q13+'G-3'!Q13+'G-4'!Q13</f>
        <v>412</v>
      </c>
      <c r="R13" s="46">
        <f>'G-1'!R13+'G-2'!R13+'G-3'!R13+'G-4'!R13</f>
        <v>15</v>
      </c>
      <c r="S13" s="46">
        <f>'G-1'!S13+'G-2'!S13+'G-3'!S13+'G-4'!S13</f>
        <v>6</v>
      </c>
      <c r="T13" s="6">
        <f t="shared" si="2"/>
        <v>490</v>
      </c>
      <c r="U13" s="2">
        <f t="shared" ref="U13:U21" si="5">T10+T11+T12+T13</f>
        <v>1926.5</v>
      </c>
      <c r="W13" s="1" t="s">
        <v>84</v>
      </c>
      <c r="X13" s="67">
        <v>2015.5</v>
      </c>
      <c r="Y13" s="1" t="s">
        <v>85</v>
      </c>
      <c r="Z13" s="67">
        <v>1769</v>
      </c>
      <c r="AA13" s="1" t="s">
        <v>77</v>
      </c>
      <c r="AB13" s="67">
        <v>0</v>
      </c>
    </row>
    <row r="14" spans="1:28" ht="24" customHeight="1" x14ac:dyDescent="0.2">
      <c r="A14" s="18" t="s">
        <v>21</v>
      </c>
      <c r="B14" s="46">
        <f>'G-1'!B14+'G-2'!B14+'G-3'!B14+'G-4'!B14</f>
        <v>62</v>
      </c>
      <c r="C14" s="46">
        <f>'G-1'!C14+'G-2'!C14+'G-3'!C14+'G-4'!C14</f>
        <v>408</v>
      </c>
      <c r="D14" s="46">
        <f>'G-1'!D14+'G-2'!D14+'G-3'!D14+'G-4'!D14</f>
        <v>19</v>
      </c>
      <c r="E14" s="46">
        <f>'G-1'!E14+'G-2'!E14+'G-3'!E14+'G-4'!E14</f>
        <v>6</v>
      </c>
      <c r="F14" s="6">
        <f t="shared" si="0"/>
        <v>492</v>
      </c>
      <c r="G14" s="2">
        <f t="shared" si="3"/>
        <v>2127</v>
      </c>
      <c r="H14" s="19" t="s">
        <v>9</v>
      </c>
      <c r="I14" s="46">
        <f>'G-1'!I14+'G-2'!I14+'G-3'!I14+'G-4'!I14</f>
        <v>62</v>
      </c>
      <c r="J14" s="46">
        <f>'G-1'!J14+'G-2'!J14+'G-3'!J14+'G-4'!J14</f>
        <v>377</v>
      </c>
      <c r="K14" s="46">
        <f>'G-1'!K14+'G-2'!K14+'G-3'!K14+'G-4'!K14</f>
        <v>14</v>
      </c>
      <c r="L14" s="46">
        <f>'G-1'!L14+'G-2'!L14+'G-3'!L14+'G-4'!L14</f>
        <v>11</v>
      </c>
      <c r="M14" s="6">
        <f t="shared" si="1"/>
        <v>463.5</v>
      </c>
      <c r="N14" s="2">
        <f t="shared" si="4"/>
        <v>1769</v>
      </c>
      <c r="O14" s="19" t="s">
        <v>29</v>
      </c>
      <c r="P14" s="46">
        <f>'G-1'!P14+'G-2'!P14+'G-3'!P14+'G-4'!P14</f>
        <v>60</v>
      </c>
      <c r="Q14" s="46">
        <f>'G-1'!Q14+'G-2'!Q14+'G-3'!Q14+'G-4'!Q14</f>
        <v>409</v>
      </c>
      <c r="R14" s="46">
        <f>'G-1'!R14+'G-2'!R14+'G-3'!R14+'G-4'!R14</f>
        <v>17</v>
      </c>
      <c r="S14" s="46">
        <f>'G-1'!S14+'G-2'!S14+'G-3'!S14+'G-4'!S14</f>
        <v>3</v>
      </c>
      <c r="T14" s="6">
        <f t="shared" si="2"/>
        <v>480.5</v>
      </c>
      <c r="U14" s="2">
        <f t="shared" si="5"/>
        <v>1905</v>
      </c>
      <c r="W14" s="1" t="s">
        <v>89</v>
      </c>
      <c r="X14" s="67">
        <v>2044.5</v>
      </c>
      <c r="Y14" s="1" t="s">
        <v>75</v>
      </c>
      <c r="Z14" s="67">
        <v>1803.5</v>
      </c>
      <c r="AA14" s="1" t="s">
        <v>78</v>
      </c>
      <c r="AB14" s="67">
        <v>0</v>
      </c>
    </row>
    <row r="15" spans="1:28" ht="24" customHeight="1" x14ac:dyDescent="0.2">
      <c r="A15" s="18" t="s">
        <v>23</v>
      </c>
      <c r="B15" s="46">
        <f>'G-1'!B15+'G-2'!B15+'G-3'!B15+'G-4'!B15</f>
        <v>81</v>
      </c>
      <c r="C15" s="46">
        <f>'G-1'!C15+'G-2'!C15+'G-3'!C15+'G-4'!C15</f>
        <v>347</v>
      </c>
      <c r="D15" s="46">
        <f>'G-1'!D15+'G-2'!D15+'G-3'!D15+'G-4'!D15</f>
        <v>20</v>
      </c>
      <c r="E15" s="46">
        <f>'G-1'!E15+'G-2'!E15+'G-3'!E15+'G-4'!E15</f>
        <v>10</v>
      </c>
      <c r="F15" s="6">
        <f t="shared" si="0"/>
        <v>452.5</v>
      </c>
      <c r="G15" s="2">
        <f t="shared" si="3"/>
        <v>2011</v>
      </c>
      <c r="H15" s="19" t="s">
        <v>12</v>
      </c>
      <c r="I15" s="46">
        <f>'G-1'!I15+'G-2'!I15+'G-3'!I15+'G-4'!I15</f>
        <v>53</v>
      </c>
      <c r="J15" s="46">
        <f>'G-1'!J15+'G-2'!J15+'G-3'!J15+'G-4'!J15</f>
        <v>348</v>
      </c>
      <c r="K15" s="46">
        <f>'G-1'!K15+'G-2'!K15+'G-3'!K15+'G-4'!K15</f>
        <v>11</v>
      </c>
      <c r="L15" s="46">
        <f>'G-1'!L15+'G-2'!L15+'G-3'!L15+'G-4'!L15</f>
        <v>7</v>
      </c>
      <c r="M15" s="6">
        <f t="shared" si="1"/>
        <v>414</v>
      </c>
      <c r="N15" s="2">
        <f t="shared" si="4"/>
        <v>1710</v>
      </c>
      <c r="O15" s="18" t="s">
        <v>30</v>
      </c>
      <c r="P15" s="46">
        <f>'G-1'!P15+'G-2'!P15+'G-3'!P15+'G-4'!P15</f>
        <v>58</v>
      </c>
      <c r="Q15" s="46">
        <f>'G-1'!Q15+'G-2'!Q15+'G-3'!Q15+'G-4'!Q15</f>
        <v>406</v>
      </c>
      <c r="R15" s="46">
        <f>'G-1'!R15+'G-2'!R15+'G-3'!R15+'G-4'!R15</f>
        <v>18</v>
      </c>
      <c r="S15" s="46">
        <f>'G-1'!S15+'G-2'!S15+'G-3'!S15+'G-4'!S15</f>
        <v>4</v>
      </c>
      <c r="T15" s="6">
        <f t="shared" si="2"/>
        <v>481</v>
      </c>
      <c r="U15" s="2">
        <f t="shared" si="5"/>
        <v>1905</v>
      </c>
      <c r="W15" s="1" t="s">
        <v>87</v>
      </c>
      <c r="X15" s="67">
        <v>2047</v>
      </c>
      <c r="Y15" s="1" t="s">
        <v>64</v>
      </c>
      <c r="Z15" s="67">
        <v>1810.5</v>
      </c>
      <c r="AA15" s="1" t="s">
        <v>81</v>
      </c>
      <c r="AB15" s="67">
        <v>0</v>
      </c>
    </row>
    <row r="16" spans="1:28" ht="24" customHeight="1" x14ac:dyDescent="0.2">
      <c r="A16" s="18" t="s">
        <v>39</v>
      </c>
      <c r="B16" s="46">
        <f>'G-1'!B16+'G-2'!B16+'G-3'!B16+'G-4'!B16</f>
        <v>65</v>
      </c>
      <c r="C16" s="46">
        <f>'G-1'!C16+'G-2'!C16+'G-3'!C16+'G-4'!C16</f>
        <v>308</v>
      </c>
      <c r="D16" s="46">
        <f>'G-1'!D16+'G-2'!D16+'G-3'!D16+'G-4'!D16</f>
        <v>16</v>
      </c>
      <c r="E16" s="46">
        <f>'G-1'!E16+'G-2'!E16+'G-3'!E16+'G-4'!E16</f>
        <v>11</v>
      </c>
      <c r="F16" s="6">
        <f t="shared" si="0"/>
        <v>400</v>
      </c>
      <c r="G16" s="2">
        <f t="shared" si="3"/>
        <v>1840</v>
      </c>
      <c r="H16" s="19" t="s">
        <v>15</v>
      </c>
      <c r="I16" s="46">
        <f>'G-1'!I16+'G-2'!I16+'G-3'!I16+'G-4'!I16</f>
        <v>41</v>
      </c>
      <c r="J16" s="46">
        <f>'G-1'!J16+'G-2'!J16+'G-3'!J16+'G-4'!J16</f>
        <v>303</v>
      </c>
      <c r="K16" s="46">
        <f>'G-1'!K16+'G-2'!K16+'G-3'!K16+'G-4'!K16</f>
        <v>7</v>
      </c>
      <c r="L16" s="46">
        <f>'G-1'!L16+'G-2'!L16+'G-3'!L16+'G-4'!L16</f>
        <v>8</v>
      </c>
      <c r="M16" s="6">
        <f t="shared" si="1"/>
        <v>357.5</v>
      </c>
      <c r="N16" s="2">
        <f t="shared" si="4"/>
        <v>1632</v>
      </c>
      <c r="O16" s="19" t="s">
        <v>8</v>
      </c>
      <c r="P16" s="46">
        <f>'G-1'!P16+'G-2'!P16+'G-3'!P16+'G-4'!P16</f>
        <v>78</v>
      </c>
      <c r="Q16" s="46">
        <f>'G-1'!Q16+'G-2'!Q16+'G-3'!Q16+'G-4'!Q16</f>
        <v>399</v>
      </c>
      <c r="R16" s="46">
        <f>'G-1'!R16+'G-2'!R16+'G-3'!R16+'G-4'!R16</f>
        <v>12</v>
      </c>
      <c r="S16" s="46">
        <f>'G-1'!S16+'G-2'!S16+'G-3'!S16+'G-4'!S16</f>
        <v>1</v>
      </c>
      <c r="T16" s="6">
        <f t="shared" si="2"/>
        <v>464.5</v>
      </c>
      <c r="U16" s="2">
        <f t="shared" si="5"/>
        <v>1916</v>
      </c>
      <c r="W16" s="1" t="s">
        <v>82</v>
      </c>
      <c r="X16" s="67">
        <v>2067.5</v>
      </c>
      <c r="Y16" s="1" t="s">
        <v>76</v>
      </c>
      <c r="Z16" s="67">
        <v>1832</v>
      </c>
      <c r="AA16" s="1" t="s">
        <v>83</v>
      </c>
      <c r="AB16" s="67">
        <v>0</v>
      </c>
    </row>
    <row r="17" spans="1:28" ht="24" customHeight="1" x14ac:dyDescent="0.2">
      <c r="A17" s="18" t="s">
        <v>40</v>
      </c>
      <c r="B17" s="46">
        <f>'G-1'!B17+'G-2'!B17+'G-3'!B17+'G-4'!B17</f>
        <v>64</v>
      </c>
      <c r="C17" s="46">
        <f>'G-1'!C17+'G-2'!C17+'G-3'!C17+'G-4'!C17</f>
        <v>368</v>
      </c>
      <c r="D17" s="46">
        <f>'G-1'!D17+'G-2'!D17+'G-3'!D17+'G-4'!D17</f>
        <v>25</v>
      </c>
      <c r="E17" s="46">
        <f>'G-1'!E17+'G-2'!E17+'G-3'!E17+'G-4'!E17</f>
        <v>17</v>
      </c>
      <c r="F17" s="6">
        <f t="shared" si="0"/>
        <v>492.5</v>
      </c>
      <c r="G17" s="2">
        <f t="shared" si="3"/>
        <v>1837</v>
      </c>
      <c r="H17" s="19" t="s">
        <v>18</v>
      </c>
      <c r="I17" s="46">
        <f>'G-1'!I17+'G-2'!I17+'G-3'!I17+'G-4'!I17</f>
        <v>62</v>
      </c>
      <c r="J17" s="46">
        <f>'G-1'!J17+'G-2'!J17+'G-3'!J17+'G-4'!J17</f>
        <v>399</v>
      </c>
      <c r="K17" s="46">
        <f>'G-1'!K17+'G-2'!K17+'G-3'!K17+'G-4'!K17</f>
        <v>17</v>
      </c>
      <c r="L17" s="46">
        <f>'G-1'!L17+'G-2'!L17+'G-3'!L17+'G-4'!L17</f>
        <v>4</v>
      </c>
      <c r="M17" s="6">
        <f t="shared" si="1"/>
        <v>474</v>
      </c>
      <c r="N17" s="2">
        <f t="shared" si="4"/>
        <v>1709</v>
      </c>
      <c r="O17" s="19" t="s">
        <v>10</v>
      </c>
      <c r="P17" s="46">
        <f>'G-1'!P17+'G-2'!P17+'G-3'!P17+'G-4'!P17</f>
        <v>72</v>
      </c>
      <c r="Q17" s="46">
        <f>'G-1'!Q17+'G-2'!Q17+'G-3'!Q17+'G-4'!Q17</f>
        <v>403</v>
      </c>
      <c r="R17" s="46">
        <f>'G-1'!R17+'G-2'!R17+'G-3'!R17+'G-4'!R17</f>
        <v>17</v>
      </c>
      <c r="S17" s="46">
        <f>'G-1'!S17+'G-2'!S17+'G-3'!S17+'G-4'!S17</f>
        <v>7</v>
      </c>
      <c r="T17" s="6">
        <f t="shared" si="2"/>
        <v>490.5</v>
      </c>
      <c r="U17" s="2">
        <f t="shared" si="5"/>
        <v>1916.5</v>
      </c>
      <c r="W17" s="1" t="s">
        <v>79</v>
      </c>
      <c r="X17" s="67">
        <v>2079.5</v>
      </c>
      <c r="Y17" s="1" t="s">
        <v>74</v>
      </c>
      <c r="Z17" s="67">
        <v>1838.5</v>
      </c>
      <c r="AA17" s="1" t="s">
        <v>86</v>
      </c>
      <c r="AB17" s="67">
        <v>0</v>
      </c>
    </row>
    <row r="18" spans="1:28" ht="24" customHeight="1" x14ac:dyDescent="0.2">
      <c r="A18" s="18" t="s">
        <v>41</v>
      </c>
      <c r="B18" s="46">
        <f>'G-1'!B18+'G-2'!B18+'G-3'!B18+'G-4'!B18</f>
        <v>69</v>
      </c>
      <c r="C18" s="46">
        <f>'G-1'!C18+'G-2'!C18+'G-3'!C18+'G-4'!C18</f>
        <v>329</v>
      </c>
      <c r="D18" s="46">
        <f>'G-1'!D18+'G-2'!D18+'G-3'!D18+'G-4'!D18</f>
        <v>15</v>
      </c>
      <c r="E18" s="46">
        <f>'G-1'!E18+'G-2'!E18+'G-3'!E18+'G-4'!E18</f>
        <v>15</v>
      </c>
      <c r="F18" s="6">
        <f t="shared" si="0"/>
        <v>431</v>
      </c>
      <c r="G18" s="2">
        <f t="shared" si="3"/>
        <v>1776</v>
      </c>
      <c r="H18" s="19" t="s">
        <v>20</v>
      </c>
      <c r="I18" s="46">
        <f>'G-1'!I18+'G-2'!I18+'G-3'!I18+'G-4'!I18</f>
        <v>68</v>
      </c>
      <c r="J18" s="46">
        <f>'G-1'!J18+'G-2'!J18+'G-3'!J18+'G-4'!J18</f>
        <v>466</v>
      </c>
      <c r="K18" s="46">
        <f>'G-1'!K18+'G-2'!K18+'G-3'!K18+'G-4'!K18</f>
        <v>17</v>
      </c>
      <c r="L18" s="46">
        <f>'G-1'!L18+'G-2'!L18+'G-3'!L18+'G-4'!L18</f>
        <v>7</v>
      </c>
      <c r="M18" s="6">
        <f t="shared" si="1"/>
        <v>551.5</v>
      </c>
      <c r="N18" s="2">
        <f t="shared" si="4"/>
        <v>1797</v>
      </c>
      <c r="O18" s="19" t="s">
        <v>13</v>
      </c>
      <c r="P18" s="46">
        <f>'G-1'!P18+'G-2'!P18+'G-3'!P18+'G-4'!P18</f>
        <v>56</v>
      </c>
      <c r="Q18" s="46">
        <f>'G-1'!Q18+'G-2'!Q18+'G-3'!Q18+'G-4'!Q18</f>
        <v>327</v>
      </c>
      <c r="R18" s="46">
        <f>'G-1'!R18+'G-2'!R18+'G-3'!R18+'G-4'!R18</f>
        <v>17</v>
      </c>
      <c r="S18" s="46">
        <f>'G-1'!S18+'G-2'!S18+'G-3'!S18+'G-4'!S18</f>
        <v>1</v>
      </c>
      <c r="T18" s="6">
        <f t="shared" si="2"/>
        <v>391.5</v>
      </c>
      <c r="U18" s="2">
        <f t="shared" si="5"/>
        <v>1827.5</v>
      </c>
      <c r="W18" s="1" t="s">
        <v>66</v>
      </c>
      <c r="X18" s="67">
        <v>2112.5</v>
      </c>
      <c r="Y18" s="1" t="s">
        <v>90</v>
      </c>
      <c r="Z18" s="67">
        <v>1862.5</v>
      </c>
      <c r="AA18" s="1" t="s">
        <v>69</v>
      </c>
      <c r="AB18" s="67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61</v>
      </c>
      <c r="C19" s="47">
        <f>'G-1'!C19+'G-2'!C19+'G-3'!C19+'G-4'!C19</f>
        <v>349</v>
      </c>
      <c r="D19" s="47">
        <f>'G-1'!D19+'G-2'!D19+'G-3'!D19+'G-4'!D19</f>
        <v>13</v>
      </c>
      <c r="E19" s="47">
        <f>'G-1'!E19+'G-2'!E19+'G-3'!E19+'G-4'!E19</f>
        <v>10</v>
      </c>
      <c r="F19" s="7">
        <f t="shared" si="0"/>
        <v>430.5</v>
      </c>
      <c r="G19" s="3">
        <f t="shared" si="3"/>
        <v>1754</v>
      </c>
      <c r="H19" s="20" t="s">
        <v>22</v>
      </c>
      <c r="I19" s="46">
        <f>'G-1'!I19+'G-2'!I19+'G-3'!I19+'G-4'!I19</f>
        <v>63</v>
      </c>
      <c r="J19" s="46">
        <f>'G-1'!J19+'G-2'!J19+'G-3'!J19+'G-4'!J19</f>
        <v>434</v>
      </c>
      <c r="K19" s="46">
        <f>'G-1'!K19+'G-2'!K19+'G-3'!K19+'G-4'!K19</f>
        <v>16</v>
      </c>
      <c r="L19" s="46">
        <f>'G-1'!L19+'G-2'!L19+'G-3'!L19+'G-4'!L19</f>
        <v>1</v>
      </c>
      <c r="M19" s="6">
        <f t="shared" si="1"/>
        <v>500</v>
      </c>
      <c r="N19" s="2">
        <f>M16+M17+M18+M19</f>
        <v>1883</v>
      </c>
      <c r="O19" s="19" t="s">
        <v>16</v>
      </c>
      <c r="P19" s="46">
        <f>'G-1'!P19+'G-2'!P19+'G-3'!P19+'G-4'!P19</f>
        <v>59</v>
      </c>
      <c r="Q19" s="46">
        <f>'G-1'!Q19+'G-2'!Q19+'G-3'!Q19+'G-4'!Q19</f>
        <v>361</v>
      </c>
      <c r="R19" s="46">
        <f>'G-1'!R19+'G-2'!R19+'G-3'!R19+'G-4'!R19</f>
        <v>21</v>
      </c>
      <c r="S19" s="46">
        <f>'G-1'!S19+'G-2'!S19+'G-3'!S19+'G-4'!S19</f>
        <v>2</v>
      </c>
      <c r="T19" s="6">
        <f t="shared" si="2"/>
        <v>437.5</v>
      </c>
      <c r="U19" s="2">
        <f t="shared" si="5"/>
        <v>1784</v>
      </c>
      <c r="W19" s="1" t="s">
        <v>65</v>
      </c>
      <c r="X19" s="67">
        <v>2147.5</v>
      </c>
      <c r="Y19" s="1" t="s">
        <v>88</v>
      </c>
      <c r="Z19" s="67">
        <v>1876.5</v>
      </c>
      <c r="AA19" s="1" t="s">
        <v>91</v>
      </c>
      <c r="AB19" s="67">
        <v>0</v>
      </c>
    </row>
    <row r="20" spans="1:28" ht="24" customHeight="1" x14ac:dyDescent="0.2">
      <c r="A20" s="19" t="s">
        <v>27</v>
      </c>
      <c r="B20" s="45">
        <f>'G-1'!B20+'G-2'!B20+'G-3'!B20+'G-4'!B20</f>
        <v>55</v>
      </c>
      <c r="C20" s="45">
        <f>'G-1'!C20+'G-2'!C20+'G-3'!C20+'G-4'!C20</f>
        <v>324</v>
      </c>
      <c r="D20" s="45">
        <f>'G-1'!D20+'G-2'!D20+'G-3'!D20+'G-4'!D20</f>
        <v>16</v>
      </c>
      <c r="E20" s="45">
        <f>'G-1'!E20+'G-2'!E20+'G-3'!E20+'G-4'!E20</f>
        <v>8</v>
      </c>
      <c r="F20" s="8">
        <f t="shared" si="0"/>
        <v>403.5</v>
      </c>
      <c r="G20" s="35"/>
      <c r="H20" s="19" t="s">
        <v>24</v>
      </c>
      <c r="I20" s="46">
        <f>'G-1'!I20+'G-2'!I20+'G-3'!I20+'G-4'!I20</f>
        <v>59</v>
      </c>
      <c r="J20" s="46">
        <f>'G-1'!J20+'G-2'!J20+'G-3'!J20+'G-4'!J20</f>
        <v>450</v>
      </c>
      <c r="K20" s="46">
        <f>'G-1'!K20+'G-2'!K20+'G-3'!K20+'G-4'!K20</f>
        <v>19</v>
      </c>
      <c r="L20" s="46">
        <f>'G-1'!L20+'G-2'!L20+'G-3'!L20+'G-4'!L20</f>
        <v>4</v>
      </c>
      <c r="M20" s="8">
        <f t="shared" si="1"/>
        <v>527.5</v>
      </c>
      <c r="N20" s="2">
        <f>M17+M18+M19+M20</f>
        <v>2053</v>
      </c>
      <c r="O20" s="19" t="s">
        <v>45</v>
      </c>
      <c r="P20" s="46">
        <f>'G-1'!P20+'G-2'!P20+'G-3'!P20+'G-4'!P20</f>
        <v>64</v>
      </c>
      <c r="Q20" s="46">
        <f>'G-1'!Q20+'G-2'!Q20+'G-3'!Q20+'G-4'!Q20</f>
        <v>353</v>
      </c>
      <c r="R20" s="46">
        <f>'G-1'!R20+'G-2'!R20+'G-3'!R20+'G-4'!R20</f>
        <v>13</v>
      </c>
      <c r="S20" s="46">
        <f>'G-1'!S20+'G-2'!S20+'G-3'!S20+'G-4'!S20</f>
        <v>2</v>
      </c>
      <c r="T20" s="8">
        <f t="shared" si="2"/>
        <v>416</v>
      </c>
      <c r="U20" s="2">
        <f t="shared" si="5"/>
        <v>1735.5</v>
      </c>
      <c r="W20" s="1"/>
      <c r="X20" s="1"/>
      <c r="Y20" s="1" t="s">
        <v>92</v>
      </c>
      <c r="Z20" s="67">
        <v>1888.5</v>
      </c>
      <c r="AA20" s="1" t="s">
        <v>70</v>
      </c>
      <c r="AB20" s="67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64</v>
      </c>
      <c r="C21" s="46">
        <f>'G-1'!C21+'G-2'!C21+'G-3'!C21+'G-4'!C21</f>
        <v>322</v>
      </c>
      <c r="D21" s="46">
        <f>'G-1'!D21+'G-2'!D21+'G-3'!D21+'G-4'!D21</f>
        <v>14</v>
      </c>
      <c r="E21" s="46">
        <f>'G-1'!E21+'G-2'!E21+'G-3'!E21+'G-4'!E21</f>
        <v>8</v>
      </c>
      <c r="F21" s="6">
        <f t="shared" si="0"/>
        <v>402</v>
      </c>
      <c r="G21" s="36"/>
      <c r="H21" s="20" t="s">
        <v>25</v>
      </c>
      <c r="I21" s="46">
        <f>'G-1'!I21+'G-2'!I21+'G-3'!I21+'G-4'!I21</f>
        <v>81</v>
      </c>
      <c r="J21" s="46">
        <f>'G-1'!J21+'G-2'!J21+'G-3'!J21+'G-4'!J21</f>
        <v>420</v>
      </c>
      <c r="K21" s="46">
        <f>'G-1'!K21+'G-2'!K21+'G-3'!K21+'G-4'!K21</f>
        <v>19</v>
      </c>
      <c r="L21" s="46">
        <f>'G-1'!L21+'G-2'!L21+'G-3'!L21+'G-4'!L21</f>
        <v>15</v>
      </c>
      <c r="M21" s="6">
        <f t="shared" si="1"/>
        <v>536</v>
      </c>
      <c r="N21" s="2">
        <f>M18+M19+M20+M21</f>
        <v>2115</v>
      </c>
      <c r="O21" s="21" t="s">
        <v>46</v>
      </c>
      <c r="P21" s="47">
        <f>'G-1'!P21+'G-2'!P21+'G-3'!P21+'G-4'!P21</f>
        <v>49</v>
      </c>
      <c r="Q21" s="47">
        <f>'G-1'!Q21+'G-2'!Q21+'G-3'!Q21+'G-4'!Q21</f>
        <v>335</v>
      </c>
      <c r="R21" s="47">
        <f>'G-1'!R21+'G-2'!R21+'G-3'!R21+'G-4'!R21</f>
        <v>15</v>
      </c>
      <c r="S21" s="47">
        <f>'G-1'!S21+'G-2'!S21+'G-3'!S21+'G-4'!S21</f>
        <v>2</v>
      </c>
      <c r="T21" s="7">
        <f t="shared" si="2"/>
        <v>394.5</v>
      </c>
      <c r="U21" s="3">
        <f t="shared" si="5"/>
        <v>1639.5</v>
      </c>
      <c r="W21" s="1"/>
      <c r="X21" s="1"/>
      <c r="Y21" s="1" t="s">
        <v>71</v>
      </c>
      <c r="Z21" s="67">
        <v>1896</v>
      </c>
      <c r="AA21" s="1" t="s">
        <v>72</v>
      </c>
      <c r="AB21" s="67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65</v>
      </c>
      <c r="C22" s="46">
        <f>'G-1'!C22+'G-2'!C22+'G-3'!C22+'G-4'!C22</f>
        <v>331</v>
      </c>
      <c r="D22" s="46">
        <f>'G-1'!D22+'G-2'!D22+'G-3'!D22+'G-4'!D22</f>
        <v>19</v>
      </c>
      <c r="E22" s="46">
        <f>'G-1'!E22+'G-2'!E22+'G-3'!E22+'G-4'!E22</f>
        <v>10</v>
      </c>
      <c r="F22" s="6">
        <f t="shared" si="0"/>
        <v>426.5</v>
      </c>
      <c r="G22" s="2"/>
      <c r="H22" s="21" t="s">
        <v>26</v>
      </c>
      <c r="I22" s="46">
        <f>'G-1'!I22+'G-2'!I22+'G-3'!I22+'G-4'!I22</f>
        <v>64</v>
      </c>
      <c r="J22" s="46">
        <f>'G-1'!J22+'G-2'!J22+'G-3'!J22+'G-4'!J22</f>
        <v>422</v>
      </c>
      <c r="K22" s="46">
        <f>'G-1'!K22+'G-2'!K22+'G-3'!K22+'G-4'!K22</f>
        <v>19</v>
      </c>
      <c r="L22" s="46">
        <f>'G-1'!L22+'G-2'!L22+'G-3'!L22+'G-4'!L22</f>
        <v>10</v>
      </c>
      <c r="M22" s="6">
        <f t="shared" si="1"/>
        <v>517</v>
      </c>
      <c r="N22" s="3">
        <f>M19+M20+M21+M22</f>
        <v>2080.5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67">
        <v>1946</v>
      </c>
      <c r="AA22" s="1"/>
      <c r="AB22" s="67"/>
    </row>
    <row r="23" spans="1:28" ht="13.5" customHeight="1" x14ac:dyDescent="0.2">
      <c r="A23" s="153" t="s">
        <v>47</v>
      </c>
      <c r="B23" s="154"/>
      <c r="C23" s="159" t="s">
        <v>50</v>
      </c>
      <c r="D23" s="160"/>
      <c r="E23" s="160"/>
      <c r="F23" s="161"/>
      <c r="G23" s="69">
        <f>MAX(G13:G19)</f>
        <v>2197.5</v>
      </c>
      <c r="H23" s="157" t="s">
        <v>48</v>
      </c>
      <c r="I23" s="158"/>
      <c r="J23" s="150" t="s">
        <v>50</v>
      </c>
      <c r="K23" s="151"/>
      <c r="L23" s="151"/>
      <c r="M23" s="152"/>
      <c r="N23" s="70">
        <f>MAX(N10:N22)</f>
        <v>2115</v>
      </c>
      <c r="O23" s="153" t="s">
        <v>49</v>
      </c>
      <c r="P23" s="154"/>
      <c r="Q23" s="159" t="s">
        <v>50</v>
      </c>
      <c r="R23" s="160"/>
      <c r="S23" s="160"/>
      <c r="T23" s="161"/>
      <c r="U23" s="69">
        <f>MAX(U13:U21)</f>
        <v>1926.5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5"/>
      <c r="B24" s="156"/>
      <c r="C24" s="68" t="s">
        <v>73</v>
      </c>
      <c r="D24" s="71"/>
      <c r="E24" s="71"/>
      <c r="F24" s="72" t="s">
        <v>65</v>
      </c>
      <c r="G24" s="73"/>
      <c r="H24" s="155"/>
      <c r="I24" s="156"/>
      <c r="J24" s="68" t="s">
        <v>73</v>
      </c>
      <c r="K24" s="71"/>
      <c r="L24" s="71"/>
      <c r="M24" s="72" t="s">
        <v>71</v>
      </c>
      <c r="N24" s="73"/>
      <c r="O24" s="155"/>
      <c r="P24" s="156"/>
      <c r="Q24" s="68" t="s">
        <v>73</v>
      </c>
      <c r="R24" s="71"/>
      <c r="S24" s="71"/>
      <c r="T24" s="72" t="s">
        <v>86</v>
      </c>
      <c r="U24" s="73"/>
      <c r="W24" s="1"/>
      <c r="X24" s="1"/>
      <c r="Y24" s="74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2" t="s">
        <v>51</v>
      </c>
      <c r="B26" s="162"/>
      <c r="C26" s="162"/>
      <c r="D26" s="162"/>
      <c r="E26" s="16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E37" sqref="E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88" t="s">
        <v>31</v>
      </c>
      <c r="B1" s="88"/>
      <c r="C1" s="88"/>
      <c r="D1" s="88"/>
      <c r="E1" s="88"/>
      <c r="F1" s="89"/>
      <c r="G1" s="89"/>
      <c r="H1" s="89"/>
      <c r="I1" s="89"/>
      <c r="J1" s="89"/>
    </row>
    <row r="2" spans="1:10" ht="18.75" x14ac:dyDescent="0.2">
      <c r="A2" s="193" t="s">
        <v>112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0" ht="15" x14ac:dyDescent="0.2">
      <c r="A3" s="90"/>
      <c r="B3" s="90"/>
      <c r="C3" s="89"/>
      <c r="D3" s="89"/>
      <c r="E3" s="89"/>
      <c r="F3" s="89"/>
      <c r="G3" s="89"/>
      <c r="H3" s="89"/>
      <c r="I3" s="91"/>
      <c r="J3" s="92"/>
    </row>
    <row r="4" spans="1:10" x14ac:dyDescent="0.2">
      <c r="A4" s="194" t="s">
        <v>113</v>
      </c>
      <c r="B4" s="194"/>
      <c r="C4" s="195" t="s">
        <v>60</v>
      </c>
      <c r="D4" s="195"/>
      <c r="E4" s="195"/>
      <c r="F4" s="93"/>
      <c r="G4" s="89"/>
      <c r="H4" s="89"/>
      <c r="I4" s="89"/>
      <c r="J4" s="89"/>
    </row>
    <row r="5" spans="1:10" x14ac:dyDescent="0.2">
      <c r="A5" s="164" t="s">
        <v>56</v>
      </c>
      <c r="B5" s="164"/>
      <c r="C5" s="196" t="str">
        <f>'G-1'!D5</f>
        <v>CALLE 93 X CARRERA 45B</v>
      </c>
      <c r="D5" s="196"/>
      <c r="E5" s="196"/>
      <c r="F5" s="94"/>
      <c r="G5" s="95"/>
      <c r="H5" s="86" t="s">
        <v>53</v>
      </c>
      <c r="I5" s="197">
        <f>'G-1'!L5</f>
        <v>1343</v>
      </c>
      <c r="J5" s="197"/>
    </row>
    <row r="6" spans="1:10" x14ac:dyDescent="0.2">
      <c r="A6" s="164" t="s">
        <v>114</v>
      </c>
      <c r="B6" s="164"/>
      <c r="C6" s="198" t="s">
        <v>150</v>
      </c>
      <c r="D6" s="198"/>
      <c r="E6" s="198"/>
      <c r="F6" s="94"/>
      <c r="G6" s="95"/>
      <c r="H6" s="86" t="s">
        <v>58</v>
      </c>
      <c r="I6" s="199">
        <v>42587</v>
      </c>
      <c r="J6" s="199"/>
    </row>
    <row r="7" spans="1:10" x14ac:dyDescent="0.2">
      <c r="A7" s="96"/>
      <c r="B7" s="96"/>
      <c r="C7" s="200"/>
      <c r="D7" s="200"/>
      <c r="E7" s="200"/>
      <c r="F7" s="200"/>
      <c r="G7" s="93"/>
      <c r="H7" s="97"/>
      <c r="I7" s="98"/>
      <c r="J7" s="89"/>
    </row>
    <row r="8" spans="1:10" x14ac:dyDescent="0.2">
      <c r="A8" s="201" t="s">
        <v>115</v>
      </c>
      <c r="B8" s="203" t="s">
        <v>116</v>
      </c>
      <c r="C8" s="201" t="s">
        <v>117</v>
      </c>
      <c r="D8" s="203" t="s">
        <v>118</v>
      </c>
      <c r="E8" s="99" t="s">
        <v>119</v>
      </c>
      <c r="F8" s="100" t="s">
        <v>120</v>
      </c>
      <c r="G8" s="101" t="s">
        <v>121</v>
      </c>
      <c r="H8" s="100" t="s">
        <v>122</v>
      </c>
      <c r="I8" s="205" t="s">
        <v>123</v>
      </c>
      <c r="J8" s="207" t="s">
        <v>124</v>
      </c>
    </row>
    <row r="9" spans="1:10" x14ac:dyDescent="0.2">
      <c r="A9" s="202"/>
      <c r="B9" s="204"/>
      <c r="C9" s="202"/>
      <c r="D9" s="204"/>
      <c r="E9" s="102" t="s">
        <v>52</v>
      </c>
      <c r="F9" s="103" t="s">
        <v>0</v>
      </c>
      <c r="G9" s="104" t="s">
        <v>2</v>
      </c>
      <c r="H9" s="103" t="s">
        <v>3</v>
      </c>
      <c r="I9" s="206"/>
      <c r="J9" s="208"/>
    </row>
    <row r="10" spans="1:10" x14ac:dyDescent="0.2">
      <c r="A10" s="209" t="s">
        <v>125</v>
      </c>
      <c r="B10" s="212">
        <v>0</v>
      </c>
      <c r="C10" s="105"/>
      <c r="D10" s="106" t="s">
        <v>126</v>
      </c>
      <c r="E10" s="142">
        <v>0</v>
      </c>
      <c r="F10" s="142">
        <v>0</v>
      </c>
      <c r="G10" s="142">
        <v>0</v>
      </c>
      <c r="H10" s="142">
        <v>0</v>
      </c>
      <c r="I10" s="62">
        <f>E10*0.5+F10+G10*2+H10*2.5</f>
        <v>0</v>
      </c>
      <c r="J10" s="107" t="str">
        <f>IF(I10=0,"0,00",I10/SUM(I10:I12)*100)</f>
        <v>0,00</v>
      </c>
    </row>
    <row r="11" spans="1:10" x14ac:dyDescent="0.2">
      <c r="A11" s="210"/>
      <c r="B11" s="213"/>
      <c r="C11" s="105" t="s">
        <v>127</v>
      </c>
      <c r="D11" s="108" t="s">
        <v>128</v>
      </c>
      <c r="E11" s="143">
        <v>0</v>
      </c>
      <c r="F11" s="143">
        <v>0</v>
      </c>
      <c r="G11" s="143">
        <v>0</v>
      </c>
      <c r="H11" s="143">
        <v>0</v>
      </c>
      <c r="I11" s="109">
        <f t="shared" ref="I11:I45" si="0">E11*0.5+F11+G11*2+H11*2.5</f>
        <v>0</v>
      </c>
      <c r="J11" s="110" t="str">
        <f>IF(I11=0,"0,00",I11/SUM(I10:I12)*100)</f>
        <v>0,00</v>
      </c>
    </row>
    <row r="12" spans="1:10" x14ac:dyDescent="0.2">
      <c r="A12" s="210"/>
      <c r="B12" s="213"/>
      <c r="C12" s="111" t="s">
        <v>137</v>
      </c>
      <c r="D12" s="112" t="s">
        <v>129</v>
      </c>
      <c r="E12" s="144">
        <v>0</v>
      </c>
      <c r="F12" s="144">
        <v>0</v>
      </c>
      <c r="G12" s="144">
        <v>0</v>
      </c>
      <c r="H12" s="144">
        <v>0</v>
      </c>
      <c r="I12" s="113">
        <f t="shared" si="0"/>
        <v>0</v>
      </c>
      <c r="J12" s="114" t="str">
        <f>IF(I12=0,"0,00",I12/SUM(I10:I12)*100)</f>
        <v>0,00</v>
      </c>
    </row>
    <row r="13" spans="1:10" x14ac:dyDescent="0.2">
      <c r="A13" s="210"/>
      <c r="B13" s="213"/>
      <c r="C13" s="115"/>
      <c r="D13" s="106" t="s">
        <v>126</v>
      </c>
      <c r="E13" s="142">
        <v>0</v>
      </c>
      <c r="F13" s="142">
        <v>0</v>
      </c>
      <c r="G13" s="142">
        <v>0</v>
      </c>
      <c r="H13" s="142">
        <v>0</v>
      </c>
      <c r="I13" s="62">
        <f t="shared" si="0"/>
        <v>0</v>
      </c>
      <c r="J13" s="107" t="str">
        <f>IF(I13=0,"0,00",I13/SUM(I13:I15)*100)</f>
        <v>0,00</v>
      </c>
    </row>
    <row r="14" spans="1:10" x14ac:dyDescent="0.2">
      <c r="A14" s="210"/>
      <c r="B14" s="213"/>
      <c r="C14" s="105" t="s">
        <v>130</v>
      </c>
      <c r="D14" s="108" t="s">
        <v>128</v>
      </c>
      <c r="E14" s="143">
        <v>0</v>
      </c>
      <c r="F14" s="143">
        <v>0</v>
      </c>
      <c r="G14" s="143">
        <v>0</v>
      </c>
      <c r="H14" s="143">
        <v>0</v>
      </c>
      <c r="I14" s="109">
        <f t="shared" si="0"/>
        <v>0</v>
      </c>
      <c r="J14" s="110" t="str">
        <f>IF(I14=0,"0,00",I14/SUM(I13:I15)*100)</f>
        <v>0,00</v>
      </c>
    </row>
    <row r="15" spans="1:10" x14ac:dyDescent="0.2">
      <c r="A15" s="210"/>
      <c r="B15" s="213"/>
      <c r="C15" s="111" t="s">
        <v>138</v>
      </c>
      <c r="D15" s="112" t="s">
        <v>129</v>
      </c>
      <c r="E15" s="144">
        <v>0</v>
      </c>
      <c r="F15" s="144">
        <v>0</v>
      </c>
      <c r="G15" s="144">
        <v>0</v>
      </c>
      <c r="H15" s="144">
        <v>0</v>
      </c>
      <c r="I15" s="113">
        <f t="shared" si="0"/>
        <v>0</v>
      </c>
      <c r="J15" s="114" t="str">
        <f>IF(I15=0,"0,00",I15/SUM(I13:I15)*100)</f>
        <v>0,00</v>
      </c>
    </row>
    <row r="16" spans="1:10" x14ac:dyDescent="0.2">
      <c r="A16" s="210"/>
      <c r="B16" s="213"/>
      <c r="C16" s="115"/>
      <c r="D16" s="106" t="s">
        <v>126</v>
      </c>
      <c r="E16" s="142">
        <v>0</v>
      </c>
      <c r="F16" s="142">
        <v>0</v>
      </c>
      <c r="G16" s="142">
        <v>0</v>
      </c>
      <c r="H16" s="142">
        <v>0</v>
      </c>
      <c r="I16" s="62">
        <f t="shared" si="0"/>
        <v>0</v>
      </c>
      <c r="J16" s="107" t="str">
        <f>IF(I16=0,"0,00",I16/SUM(I16:I18)*100)</f>
        <v>0,00</v>
      </c>
    </row>
    <row r="17" spans="1:10" x14ac:dyDescent="0.2">
      <c r="A17" s="210"/>
      <c r="B17" s="213"/>
      <c r="C17" s="105" t="s">
        <v>131</v>
      </c>
      <c r="D17" s="108" t="s">
        <v>128</v>
      </c>
      <c r="E17" s="143">
        <v>0</v>
      </c>
      <c r="F17" s="143">
        <v>0</v>
      </c>
      <c r="G17" s="143">
        <v>0</v>
      </c>
      <c r="H17" s="143">
        <v>0</v>
      </c>
      <c r="I17" s="109">
        <f t="shared" si="0"/>
        <v>0</v>
      </c>
      <c r="J17" s="110" t="str">
        <f>IF(I17=0,"0,00",I17/SUM(I16:I18)*100)</f>
        <v>0,00</v>
      </c>
    </row>
    <row r="18" spans="1:10" x14ac:dyDescent="0.2">
      <c r="A18" s="211"/>
      <c r="B18" s="214"/>
      <c r="C18" s="116" t="s">
        <v>139</v>
      </c>
      <c r="D18" s="112" t="s">
        <v>129</v>
      </c>
      <c r="E18" s="144">
        <v>0</v>
      </c>
      <c r="F18" s="144">
        <v>0</v>
      </c>
      <c r="G18" s="144">
        <v>0</v>
      </c>
      <c r="H18" s="144">
        <v>0</v>
      </c>
      <c r="I18" s="113">
        <v>0</v>
      </c>
      <c r="J18" s="114" t="str">
        <f>IF(I18=0,"0,00",I18/SUM(I16:I18)*100)</f>
        <v>0,00</v>
      </c>
    </row>
    <row r="19" spans="1:10" x14ac:dyDescent="0.2">
      <c r="A19" s="209" t="s">
        <v>132</v>
      </c>
      <c r="B19" s="212">
        <v>3</v>
      </c>
      <c r="C19" s="117"/>
      <c r="D19" s="106" t="s">
        <v>126</v>
      </c>
      <c r="E19" s="62">
        <v>0</v>
      </c>
      <c r="F19" s="62">
        <v>0</v>
      </c>
      <c r="G19" s="62">
        <v>0</v>
      </c>
      <c r="H19" s="62">
        <v>0</v>
      </c>
      <c r="I19" s="62">
        <f t="shared" si="0"/>
        <v>0</v>
      </c>
      <c r="J19" s="107" t="str">
        <f>IF(I19=0,"0,00",I19/SUM(I19:I21)*100)</f>
        <v>0,00</v>
      </c>
    </row>
    <row r="20" spans="1:10" x14ac:dyDescent="0.2">
      <c r="A20" s="210"/>
      <c r="B20" s="213"/>
      <c r="C20" s="105" t="s">
        <v>127</v>
      </c>
      <c r="D20" s="108" t="s">
        <v>128</v>
      </c>
      <c r="E20" s="109">
        <v>264</v>
      </c>
      <c r="F20" s="109">
        <v>973</v>
      </c>
      <c r="G20" s="109">
        <v>63</v>
      </c>
      <c r="H20" s="109">
        <v>17</v>
      </c>
      <c r="I20" s="109">
        <f t="shared" si="0"/>
        <v>1273.5</v>
      </c>
      <c r="J20" s="110">
        <f>IF(I20=0,"0,00",I20/SUM(I19:I21)*100)</f>
        <v>91.916275712739079</v>
      </c>
    </row>
    <row r="21" spans="1:10" x14ac:dyDescent="0.2">
      <c r="A21" s="210"/>
      <c r="B21" s="213"/>
      <c r="C21" s="111" t="s">
        <v>140</v>
      </c>
      <c r="D21" s="112" t="s">
        <v>129</v>
      </c>
      <c r="E21" s="61">
        <v>22</v>
      </c>
      <c r="F21" s="61">
        <v>86</v>
      </c>
      <c r="G21" s="61">
        <v>0</v>
      </c>
      <c r="H21" s="61">
        <v>6</v>
      </c>
      <c r="I21" s="113">
        <f t="shared" si="0"/>
        <v>112</v>
      </c>
      <c r="J21" s="114">
        <f>IF(I21=0,"0,00",I21/SUM(I19:I21)*100)</f>
        <v>8.0837242872609174</v>
      </c>
    </row>
    <row r="22" spans="1:10" x14ac:dyDescent="0.2">
      <c r="A22" s="210"/>
      <c r="B22" s="213"/>
      <c r="C22" s="115"/>
      <c r="D22" s="106" t="s">
        <v>126</v>
      </c>
      <c r="E22" s="62">
        <v>0</v>
      </c>
      <c r="F22" s="62">
        <v>0</v>
      </c>
      <c r="G22" s="62">
        <v>0</v>
      </c>
      <c r="H22" s="62">
        <v>0</v>
      </c>
      <c r="I22" s="62">
        <f t="shared" si="0"/>
        <v>0</v>
      </c>
      <c r="J22" s="107" t="str">
        <f>IF(I22=0,"0,00",I22/SUM(I22:I24)*100)</f>
        <v>0,00</v>
      </c>
    </row>
    <row r="23" spans="1:10" x14ac:dyDescent="0.2">
      <c r="A23" s="210"/>
      <c r="B23" s="213"/>
      <c r="C23" s="105" t="s">
        <v>130</v>
      </c>
      <c r="D23" s="108" t="s">
        <v>128</v>
      </c>
      <c r="E23" s="109">
        <v>286</v>
      </c>
      <c r="F23" s="109">
        <v>1332</v>
      </c>
      <c r="G23" s="109">
        <v>68</v>
      </c>
      <c r="H23" s="109">
        <v>20</v>
      </c>
      <c r="I23" s="109">
        <f t="shared" si="0"/>
        <v>1661</v>
      </c>
      <c r="J23" s="110">
        <f>IF(I23=0,"0,00",I23/SUM(I22:I24)*100)</f>
        <v>92.252152179950002</v>
      </c>
    </row>
    <row r="24" spans="1:10" x14ac:dyDescent="0.2">
      <c r="A24" s="210"/>
      <c r="B24" s="213"/>
      <c r="C24" s="111" t="s">
        <v>141</v>
      </c>
      <c r="D24" s="112" t="s">
        <v>129</v>
      </c>
      <c r="E24" s="61">
        <v>44</v>
      </c>
      <c r="F24" s="61">
        <v>105</v>
      </c>
      <c r="G24" s="61">
        <v>0</v>
      </c>
      <c r="H24" s="61">
        <v>5</v>
      </c>
      <c r="I24" s="113">
        <f t="shared" si="0"/>
        <v>139.5</v>
      </c>
      <c r="J24" s="114">
        <f>IF(I24=0,"0,00",I24/SUM(I22:I24)*100)</f>
        <v>7.7478478200499854</v>
      </c>
    </row>
    <row r="25" spans="1:10" x14ac:dyDescent="0.2">
      <c r="A25" s="210"/>
      <c r="B25" s="213"/>
      <c r="C25" s="115"/>
      <c r="D25" s="106" t="s">
        <v>126</v>
      </c>
      <c r="E25" s="62">
        <v>0</v>
      </c>
      <c r="F25" s="62">
        <v>0</v>
      </c>
      <c r="G25" s="62">
        <v>0</v>
      </c>
      <c r="H25" s="62">
        <v>0</v>
      </c>
      <c r="I25" s="62">
        <f t="shared" si="0"/>
        <v>0</v>
      </c>
      <c r="J25" s="107" t="str">
        <f>IF(I25=0,"0,00",I25/SUM(I25:I27)*100)</f>
        <v>0,00</v>
      </c>
    </row>
    <row r="26" spans="1:10" x14ac:dyDescent="0.2">
      <c r="A26" s="210"/>
      <c r="B26" s="213"/>
      <c r="C26" s="105" t="s">
        <v>131</v>
      </c>
      <c r="D26" s="108" t="s">
        <v>128</v>
      </c>
      <c r="E26" s="109">
        <v>177</v>
      </c>
      <c r="F26" s="109">
        <v>1110</v>
      </c>
      <c r="G26" s="109">
        <v>63</v>
      </c>
      <c r="H26" s="109">
        <v>18</v>
      </c>
      <c r="I26" s="109">
        <f t="shared" si="0"/>
        <v>1369.5</v>
      </c>
      <c r="J26" s="110">
        <f>IF(I26=0,"0,00",I26/SUM(I25:I27)*100)</f>
        <v>93.737166324435321</v>
      </c>
    </row>
    <row r="27" spans="1:10" x14ac:dyDescent="0.2">
      <c r="A27" s="211"/>
      <c r="B27" s="214"/>
      <c r="C27" s="116" t="s">
        <v>142</v>
      </c>
      <c r="D27" s="112" t="s">
        <v>129</v>
      </c>
      <c r="E27" s="61">
        <v>20</v>
      </c>
      <c r="F27" s="61">
        <v>77</v>
      </c>
      <c r="G27" s="61">
        <v>1</v>
      </c>
      <c r="H27" s="61">
        <v>1</v>
      </c>
      <c r="I27" s="113">
        <f t="shared" si="0"/>
        <v>91.5</v>
      </c>
      <c r="J27" s="114">
        <f>IF(I27=0,"0,00",I27/SUM(I25:I27)*100)</f>
        <v>6.2628336755646812</v>
      </c>
    </row>
    <row r="28" spans="1:10" x14ac:dyDescent="0.2">
      <c r="A28" s="209" t="s">
        <v>133</v>
      </c>
      <c r="B28" s="212">
        <v>2</v>
      </c>
      <c r="C28" s="117"/>
      <c r="D28" s="106" t="s">
        <v>126</v>
      </c>
      <c r="E28" s="62">
        <v>41</v>
      </c>
      <c r="F28" s="62">
        <v>436</v>
      </c>
      <c r="G28" s="62">
        <v>11</v>
      </c>
      <c r="H28" s="62">
        <v>11</v>
      </c>
      <c r="I28" s="62">
        <f t="shared" si="0"/>
        <v>506</v>
      </c>
      <c r="J28" s="107">
        <f>IF(I28=0,"0,00",I28/SUM(I28:I30)*100)</f>
        <v>37.860082304526749</v>
      </c>
    </row>
    <row r="29" spans="1:10" x14ac:dyDescent="0.2">
      <c r="A29" s="210"/>
      <c r="B29" s="213"/>
      <c r="C29" s="105" t="s">
        <v>127</v>
      </c>
      <c r="D29" s="108" t="s">
        <v>128</v>
      </c>
      <c r="E29" s="109">
        <v>119</v>
      </c>
      <c r="F29" s="109">
        <v>643</v>
      </c>
      <c r="G29" s="109">
        <v>29</v>
      </c>
      <c r="H29" s="109">
        <v>28</v>
      </c>
      <c r="I29" s="109">
        <f t="shared" si="0"/>
        <v>830.5</v>
      </c>
      <c r="J29" s="110">
        <f>IF(I29=0,"0,00",I29/SUM(I28:I30)*100)</f>
        <v>62.139917695473244</v>
      </c>
    </row>
    <row r="30" spans="1:10" x14ac:dyDescent="0.2">
      <c r="A30" s="210"/>
      <c r="B30" s="213"/>
      <c r="C30" s="111" t="s">
        <v>143</v>
      </c>
      <c r="D30" s="112" t="s">
        <v>129</v>
      </c>
      <c r="E30" s="61">
        <v>0</v>
      </c>
      <c r="F30" s="61">
        <v>0</v>
      </c>
      <c r="G30" s="61">
        <v>0</v>
      </c>
      <c r="H30" s="61">
        <v>0</v>
      </c>
      <c r="I30" s="113">
        <f t="shared" si="0"/>
        <v>0</v>
      </c>
      <c r="J30" s="114" t="str">
        <f>IF(I30=0,"0,00",I30/SUM(I28:I30)*100)</f>
        <v>0,00</v>
      </c>
    </row>
    <row r="31" spans="1:10" x14ac:dyDescent="0.2">
      <c r="A31" s="210"/>
      <c r="B31" s="213"/>
      <c r="C31" s="115"/>
      <c r="D31" s="106" t="s">
        <v>126</v>
      </c>
      <c r="E31" s="62">
        <v>39</v>
      </c>
      <c r="F31" s="62">
        <v>234</v>
      </c>
      <c r="G31" s="62">
        <v>22</v>
      </c>
      <c r="H31" s="62">
        <v>4</v>
      </c>
      <c r="I31" s="62">
        <f t="shared" si="0"/>
        <v>307.5</v>
      </c>
      <c r="J31" s="107">
        <f>IF(I31=0,"0,00",I31/SUM(I31:I33)*100)</f>
        <v>23.3751425313569</v>
      </c>
    </row>
    <row r="32" spans="1:10" x14ac:dyDescent="0.2">
      <c r="A32" s="210"/>
      <c r="B32" s="213"/>
      <c r="C32" s="105" t="s">
        <v>130</v>
      </c>
      <c r="D32" s="108" t="s">
        <v>128</v>
      </c>
      <c r="E32" s="109">
        <v>116</v>
      </c>
      <c r="F32" s="109">
        <v>851</v>
      </c>
      <c r="G32" s="109">
        <v>22</v>
      </c>
      <c r="H32" s="109">
        <v>22</v>
      </c>
      <c r="I32" s="109">
        <f t="shared" si="0"/>
        <v>1008</v>
      </c>
      <c r="J32" s="110">
        <f>IF(I32=0,"0,00",I32/SUM(I31:I33)*100)</f>
        <v>76.6248574686431</v>
      </c>
    </row>
    <row r="33" spans="1:10" x14ac:dyDescent="0.2">
      <c r="A33" s="210"/>
      <c r="B33" s="213"/>
      <c r="C33" s="111" t="s">
        <v>144</v>
      </c>
      <c r="D33" s="112" t="s">
        <v>129</v>
      </c>
      <c r="E33" s="61">
        <v>0</v>
      </c>
      <c r="F33" s="61">
        <v>0</v>
      </c>
      <c r="G33" s="61">
        <v>0</v>
      </c>
      <c r="H33" s="61">
        <v>0</v>
      </c>
      <c r="I33" s="113">
        <f t="shared" si="0"/>
        <v>0</v>
      </c>
      <c r="J33" s="114" t="str">
        <f>IF(I33=0,"0,00",I33/SUM(I31:I33)*100)</f>
        <v>0,00</v>
      </c>
    </row>
    <row r="34" spans="1:10" x14ac:dyDescent="0.2">
      <c r="A34" s="210"/>
      <c r="B34" s="213"/>
      <c r="C34" s="115"/>
      <c r="D34" s="106" t="s">
        <v>126</v>
      </c>
      <c r="E34" s="62">
        <v>39</v>
      </c>
      <c r="F34" s="62">
        <v>466</v>
      </c>
      <c r="G34" s="62">
        <v>20</v>
      </c>
      <c r="H34" s="62">
        <v>2</v>
      </c>
      <c r="I34" s="62">
        <f t="shared" si="0"/>
        <v>530.5</v>
      </c>
      <c r="J34" s="107">
        <f>IF(I34=0,"0,00",I34/SUM(I34:I36)*100)</f>
        <v>36.955764541971433</v>
      </c>
    </row>
    <row r="35" spans="1:10" x14ac:dyDescent="0.2">
      <c r="A35" s="210"/>
      <c r="B35" s="213"/>
      <c r="C35" s="105" t="s">
        <v>131</v>
      </c>
      <c r="D35" s="108" t="s">
        <v>128</v>
      </c>
      <c r="E35" s="109">
        <v>147</v>
      </c>
      <c r="F35" s="109">
        <v>754</v>
      </c>
      <c r="G35" s="109">
        <v>30</v>
      </c>
      <c r="H35" s="109">
        <v>7</v>
      </c>
      <c r="I35" s="109">
        <f t="shared" si="0"/>
        <v>905</v>
      </c>
      <c r="J35" s="110">
        <f>IF(I35=0,"0,00",I35/SUM(I34:I36)*100)</f>
        <v>63.044235458028567</v>
      </c>
    </row>
    <row r="36" spans="1:10" x14ac:dyDescent="0.2">
      <c r="A36" s="211"/>
      <c r="B36" s="214"/>
      <c r="C36" s="116" t="s">
        <v>145</v>
      </c>
      <c r="D36" s="112" t="s">
        <v>129</v>
      </c>
      <c r="E36" s="61">
        <v>0</v>
      </c>
      <c r="F36" s="61">
        <v>0</v>
      </c>
      <c r="G36" s="61">
        <v>0</v>
      </c>
      <c r="H36" s="61">
        <v>0</v>
      </c>
      <c r="I36" s="113">
        <f t="shared" si="0"/>
        <v>0</v>
      </c>
      <c r="J36" s="114" t="str">
        <f>IF(I36=0,"0,00",I36/SUM(I34:I36)*100)</f>
        <v>0,00</v>
      </c>
    </row>
    <row r="37" spans="1:10" x14ac:dyDescent="0.2">
      <c r="A37" s="209" t="s">
        <v>134</v>
      </c>
      <c r="B37" s="212">
        <v>0</v>
      </c>
      <c r="C37" s="117"/>
      <c r="D37" s="106" t="s">
        <v>126</v>
      </c>
      <c r="E37" s="142">
        <v>0</v>
      </c>
      <c r="F37" s="142">
        <v>0</v>
      </c>
      <c r="G37" s="142">
        <v>0</v>
      </c>
      <c r="H37" s="142">
        <v>0</v>
      </c>
      <c r="I37" s="62">
        <f t="shared" si="0"/>
        <v>0</v>
      </c>
      <c r="J37" s="107" t="str">
        <f>IF(I37=0,"0,00",I37/SUM(I37:I39)*100)</f>
        <v>0,00</v>
      </c>
    </row>
    <row r="38" spans="1:10" x14ac:dyDescent="0.2">
      <c r="A38" s="210"/>
      <c r="B38" s="213"/>
      <c r="C38" s="105" t="s">
        <v>127</v>
      </c>
      <c r="D38" s="108" t="s">
        <v>128</v>
      </c>
      <c r="E38" s="143">
        <v>0</v>
      </c>
      <c r="F38" s="143">
        <v>0</v>
      </c>
      <c r="G38" s="143">
        <v>0</v>
      </c>
      <c r="H38" s="143">
        <v>0</v>
      </c>
      <c r="I38" s="109">
        <f t="shared" si="0"/>
        <v>0</v>
      </c>
      <c r="J38" s="110" t="str">
        <f>IF(I38=0,"0,00",I38/SUM(I37:I39)*100)</f>
        <v>0,00</v>
      </c>
    </row>
    <row r="39" spans="1:10" x14ac:dyDescent="0.2">
      <c r="A39" s="210"/>
      <c r="B39" s="213"/>
      <c r="C39" s="111" t="s">
        <v>146</v>
      </c>
      <c r="D39" s="112" t="s">
        <v>129</v>
      </c>
      <c r="E39" s="144">
        <v>0</v>
      </c>
      <c r="F39" s="144">
        <v>0</v>
      </c>
      <c r="G39" s="144">
        <v>0</v>
      </c>
      <c r="H39" s="144">
        <v>0</v>
      </c>
      <c r="I39" s="113">
        <f t="shared" si="0"/>
        <v>0</v>
      </c>
      <c r="J39" s="114" t="str">
        <f>IF(I39=0,"0,00",I39/SUM(I37:I39)*100)</f>
        <v>0,00</v>
      </c>
    </row>
    <row r="40" spans="1:10" x14ac:dyDescent="0.2">
      <c r="A40" s="210"/>
      <c r="B40" s="213"/>
      <c r="C40" s="115"/>
      <c r="D40" s="106" t="s">
        <v>126</v>
      </c>
      <c r="E40" s="142">
        <v>0</v>
      </c>
      <c r="F40" s="142">
        <v>0</v>
      </c>
      <c r="G40" s="142">
        <v>0</v>
      </c>
      <c r="H40" s="142">
        <v>0</v>
      </c>
      <c r="I40" s="62">
        <f t="shared" si="0"/>
        <v>0</v>
      </c>
      <c r="J40" s="107" t="str">
        <f>IF(I40=0,"0,00",I40/SUM(I40:I42)*100)</f>
        <v>0,00</v>
      </c>
    </row>
    <row r="41" spans="1:10" x14ac:dyDescent="0.2">
      <c r="A41" s="210"/>
      <c r="B41" s="213"/>
      <c r="C41" s="105" t="s">
        <v>130</v>
      </c>
      <c r="D41" s="108" t="s">
        <v>128</v>
      </c>
      <c r="E41" s="143">
        <v>0</v>
      </c>
      <c r="F41" s="143">
        <v>0</v>
      </c>
      <c r="G41" s="143">
        <v>0</v>
      </c>
      <c r="H41" s="143">
        <v>0</v>
      </c>
      <c r="I41" s="109">
        <f t="shared" si="0"/>
        <v>0</v>
      </c>
      <c r="J41" s="110" t="str">
        <f>IF(I41=0,"0,00",I41/SUM(I40:I42)*100)</f>
        <v>0,00</v>
      </c>
    </row>
    <row r="42" spans="1:10" x14ac:dyDescent="0.2">
      <c r="A42" s="210"/>
      <c r="B42" s="213"/>
      <c r="C42" s="111" t="s">
        <v>147</v>
      </c>
      <c r="D42" s="112" t="s">
        <v>129</v>
      </c>
      <c r="E42" s="144">
        <v>0</v>
      </c>
      <c r="F42" s="144">
        <v>0</v>
      </c>
      <c r="G42" s="144">
        <v>0</v>
      </c>
      <c r="H42" s="144">
        <v>0</v>
      </c>
      <c r="I42" s="113">
        <f t="shared" si="0"/>
        <v>0</v>
      </c>
      <c r="J42" s="114" t="str">
        <f>IF(I42=0,"0,00",I42/SUM(I40:I42)*100)</f>
        <v>0,00</v>
      </c>
    </row>
    <row r="43" spans="1:10" x14ac:dyDescent="0.2">
      <c r="A43" s="210"/>
      <c r="B43" s="213"/>
      <c r="C43" s="115"/>
      <c r="D43" s="106" t="s">
        <v>126</v>
      </c>
      <c r="E43" s="142">
        <v>0</v>
      </c>
      <c r="F43" s="142">
        <v>0</v>
      </c>
      <c r="G43" s="142">
        <v>0</v>
      </c>
      <c r="H43" s="142">
        <v>0</v>
      </c>
      <c r="I43" s="62">
        <f t="shared" si="0"/>
        <v>0</v>
      </c>
      <c r="J43" s="107" t="str">
        <f>IF(I43=0,"0,00",I43/SUM(I43:I45)*100)</f>
        <v>0,00</v>
      </c>
    </row>
    <row r="44" spans="1:10" x14ac:dyDescent="0.2">
      <c r="A44" s="210"/>
      <c r="B44" s="213"/>
      <c r="C44" s="105" t="s">
        <v>131</v>
      </c>
      <c r="D44" s="108" t="s">
        <v>128</v>
      </c>
      <c r="E44" s="143">
        <v>0</v>
      </c>
      <c r="F44" s="143">
        <v>0</v>
      </c>
      <c r="G44" s="143">
        <v>0</v>
      </c>
      <c r="H44" s="143">
        <v>0</v>
      </c>
      <c r="I44" s="109">
        <f t="shared" si="0"/>
        <v>0</v>
      </c>
      <c r="J44" s="110" t="str">
        <f>IF(I44=0,"0,00",I44/SUM(I43:I45)*100)</f>
        <v>0,00</v>
      </c>
    </row>
    <row r="45" spans="1:10" x14ac:dyDescent="0.2">
      <c r="A45" s="211"/>
      <c r="B45" s="214"/>
      <c r="C45" s="116" t="s">
        <v>148</v>
      </c>
      <c r="D45" s="112" t="s">
        <v>129</v>
      </c>
      <c r="E45" s="144">
        <v>0</v>
      </c>
      <c r="F45" s="144">
        <v>0</v>
      </c>
      <c r="G45" s="144">
        <v>0</v>
      </c>
      <c r="H45" s="144">
        <v>0</v>
      </c>
      <c r="I45" s="118">
        <f t="shared" si="0"/>
        <v>0</v>
      </c>
      <c r="J45" s="114" t="str">
        <f>IF(I45=0,"0,00",I45/SUM(I43:I45)*100)</f>
        <v>0,00</v>
      </c>
    </row>
    <row r="46" spans="1:10" x14ac:dyDescent="0.2">
      <c r="A46" s="119"/>
      <c r="B46" s="120"/>
      <c r="C46" s="121"/>
      <c r="D46" s="122"/>
      <c r="E46" s="122"/>
      <c r="F46" s="123"/>
      <c r="G46" s="123"/>
      <c r="H46" s="123"/>
      <c r="I46" s="123"/>
      <c r="J46" s="124"/>
    </row>
    <row r="47" spans="1:10" x14ac:dyDescent="0.2">
      <c r="A47" s="87" t="s">
        <v>51</v>
      </c>
      <c r="B47" s="87"/>
      <c r="C47" s="125"/>
      <c r="D47" s="125"/>
      <c r="E47" s="125"/>
      <c r="F47" s="125"/>
      <c r="G47" s="126"/>
      <c r="H47" s="126"/>
      <c r="I47" s="126"/>
      <c r="J47" s="126"/>
    </row>
    <row r="48" spans="1:10" x14ac:dyDescent="0.2">
      <c r="A48" s="29"/>
      <c r="B48" s="29"/>
      <c r="C48" s="29"/>
      <c r="D48" s="29"/>
      <c r="E48" s="29"/>
      <c r="F48" s="29"/>
      <c r="G48" s="127"/>
      <c r="H48" s="127"/>
      <c r="I48" s="127"/>
      <c r="J48" s="127"/>
    </row>
    <row r="49" spans="1:10" x14ac:dyDescent="0.2">
      <c r="A49" s="29"/>
      <c r="B49" s="29"/>
      <c r="C49" s="29"/>
      <c r="D49" s="29"/>
      <c r="E49" s="29"/>
      <c r="F49" s="29"/>
      <c r="G49" s="127"/>
      <c r="H49" s="127"/>
      <c r="I49" s="127"/>
      <c r="J49" s="127"/>
    </row>
    <row r="50" spans="1:10" x14ac:dyDescent="0.2">
      <c r="A50" s="128"/>
      <c r="B50" s="128"/>
      <c r="C50" s="128"/>
      <c r="D50" s="128"/>
      <c r="E50" s="128"/>
      <c r="F50" s="128"/>
      <c r="G50" s="128"/>
      <c r="H50" s="128"/>
      <c r="I50" s="128"/>
      <c r="J50" s="128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O14" sqref="O14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75"/>
      <c r="B1" s="76"/>
      <c r="C1" s="76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</row>
    <row r="2" spans="1:81" ht="15.75" x14ac:dyDescent="0.25">
      <c r="A2" s="77"/>
      <c r="B2" s="77"/>
      <c r="C2" s="77"/>
      <c r="D2" s="77"/>
      <c r="E2" s="77"/>
      <c r="F2" s="77"/>
      <c r="G2" s="77"/>
      <c r="H2" s="77"/>
      <c r="I2" s="75"/>
      <c r="J2" s="75"/>
      <c r="K2" s="75"/>
      <c r="L2" s="75"/>
      <c r="M2" s="216" t="s">
        <v>95</v>
      </c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</row>
    <row r="3" spans="1:81" ht="15.75" x14ac:dyDescent="0.25">
      <c r="A3" s="77"/>
      <c r="B3" s="77"/>
      <c r="C3" s="77"/>
      <c r="D3" s="77"/>
      <c r="E3" s="77"/>
      <c r="F3" s="77"/>
      <c r="G3" s="77"/>
      <c r="H3" s="77"/>
      <c r="I3" s="75"/>
      <c r="J3" s="75"/>
      <c r="K3" s="75"/>
      <c r="L3" s="75"/>
      <c r="M3" s="216" t="s">
        <v>96</v>
      </c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</row>
    <row r="4" spans="1:81" ht="15.75" x14ac:dyDescent="0.25">
      <c r="A4" s="77"/>
      <c r="B4" s="77"/>
      <c r="C4" s="77"/>
      <c r="D4" s="77"/>
      <c r="E4" s="77"/>
      <c r="F4" s="77"/>
      <c r="G4" s="77"/>
      <c r="H4" s="77"/>
      <c r="I4" s="75"/>
      <c r="J4" s="75"/>
      <c r="K4" s="75"/>
      <c r="L4" s="75"/>
      <c r="M4" s="216" t="s">
        <v>97</v>
      </c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</row>
    <row r="5" spans="1:81" x14ac:dyDescent="0.2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</row>
    <row r="6" spans="1:81" x14ac:dyDescent="0.2">
      <c r="A6" s="78"/>
      <c r="B6" s="78"/>
      <c r="C6" s="79"/>
      <c r="D6" s="79"/>
      <c r="E6" s="79"/>
      <c r="F6" s="79"/>
      <c r="G6" s="79"/>
      <c r="H6" s="79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</row>
    <row r="7" spans="1:81" x14ac:dyDescent="0.2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</row>
    <row r="8" spans="1:81" x14ac:dyDescent="0.2">
      <c r="A8" s="217" t="s">
        <v>98</v>
      </c>
      <c r="B8" s="217"/>
      <c r="C8" s="218" t="s">
        <v>99</v>
      </c>
      <c r="D8" s="218"/>
      <c r="E8" s="218"/>
      <c r="F8" s="218"/>
      <c r="G8" s="218"/>
      <c r="H8" s="218"/>
      <c r="I8" s="75"/>
      <c r="J8" s="75"/>
      <c r="K8" s="75"/>
      <c r="L8" s="217" t="s">
        <v>100</v>
      </c>
      <c r="M8" s="217"/>
      <c r="N8" s="217"/>
      <c r="O8" s="218" t="str">
        <f>'G-1'!D5</f>
        <v>CALLE 93 X CARRERA 45B</v>
      </c>
      <c r="P8" s="218"/>
      <c r="Q8" s="218"/>
      <c r="R8" s="218"/>
      <c r="S8" s="218"/>
      <c r="T8" s="75"/>
      <c r="U8" s="75"/>
      <c r="V8" s="217" t="s">
        <v>101</v>
      </c>
      <c r="W8" s="217"/>
      <c r="X8" s="217"/>
      <c r="Y8" s="218">
        <f>'G-1'!L5</f>
        <v>1343</v>
      </c>
      <c r="Z8" s="218"/>
      <c r="AA8" s="218"/>
      <c r="AB8" s="75"/>
      <c r="AC8" s="75"/>
      <c r="AD8" s="75"/>
      <c r="AE8" s="75"/>
      <c r="AF8" s="75"/>
      <c r="AG8" s="75"/>
      <c r="AH8" s="217" t="s">
        <v>102</v>
      </c>
      <c r="AI8" s="217"/>
      <c r="AJ8" s="221">
        <f>'G-1'!S6</f>
        <v>41893</v>
      </c>
      <c r="AK8" s="221"/>
      <c r="AL8" s="221"/>
      <c r="AM8" s="221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</row>
    <row r="9" spans="1:81" x14ac:dyDescent="0.2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</row>
    <row r="10" spans="1:81" x14ac:dyDescent="0.2">
      <c r="A10" s="75"/>
      <c r="B10" s="75"/>
      <c r="C10" s="75"/>
      <c r="D10" s="215" t="s">
        <v>47</v>
      </c>
      <c r="E10" s="215"/>
      <c r="F10" s="215"/>
      <c r="G10" s="21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215" t="s">
        <v>136</v>
      </c>
      <c r="T10" s="215"/>
      <c r="U10" s="215"/>
      <c r="V10" s="21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215" t="s">
        <v>49</v>
      </c>
      <c r="AI10" s="215"/>
      <c r="AJ10" s="215"/>
      <c r="AK10" s="21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</row>
    <row r="11" spans="1:81" ht="16.5" customHeight="1" x14ac:dyDescent="0.2">
      <c r="A11" s="80" t="s">
        <v>103</v>
      </c>
      <c r="B11" s="81">
        <v>0.32291666666666669</v>
      </c>
      <c r="C11" s="81">
        <v>0.33333333333333331</v>
      </c>
      <c r="D11" s="81">
        <v>0.34375</v>
      </c>
      <c r="E11" s="81">
        <v>0.35416666666666669</v>
      </c>
      <c r="F11" s="81">
        <v>0.36458333333333331</v>
      </c>
      <c r="G11" s="81">
        <v>0.375</v>
      </c>
      <c r="H11" s="81">
        <v>0.38541666666666669</v>
      </c>
      <c r="I11" s="81">
        <v>0.39583333333333331</v>
      </c>
      <c r="J11" s="81">
        <v>0.40625</v>
      </c>
      <c r="K11" s="81">
        <v>0.41666666666666669</v>
      </c>
      <c r="L11" s="75"/>
      <c r="M11" s="81">
        <v>0.46875</v>
      </c>
      <c r="N11" s="81">
        <v>0.47916666666666669</v>
      </c>
      <c r="O11" s="81">
        <v>0.48958333333333331</v>
      </c>
      <c r="P11" s="81">
        <v>0.5</v>
      </c>
      <c r="Q11" s="81">
        <v>0.51041666666666663</v>
      </c>
      <c r="R11" s="81">
        <v>0.52083333333333337</v>
      </c>
      <c r="S11" s="81">
        <v>0.53125</v>
      </c>
      <c r="T11" s="81">
        <v>0.54166666666666663</v>
      </c>
      <c r="U11" s="81">
        <v>0.55208333333333337</v>
      </c>
      <c r="V11" s="81">
        <v>0.5625</v>
      </c>
      <c r="W11" s="81">
        <v>0.57291666666666663</v>
      </c>
      <c r="X11" s="81">
        <v>0.58333333333333337</v>
      </c>
      <c r="Y11" s="81">
        <v>0.59375</v>
      </c>
      <c r="Z11" s="81">
        <v>0.60416666666666663</v>
      </c>
      <c r="AA11" s="81">
        <v>0.61458333333333337</v>
      </c>
      <c r="AB11" s="81">
        <v>0.625</v>
      </c>
      <c r="AC11" s="75"/>
      <c r="AD11" s="81">
        <v>0.67708333333333337</v>
      </c>
      <c r="AE11" s="81">
        <v>0.6875</v>
      </c>
      <c r="AF11" s="81">
        <v>0.69791666666666663</v>
      </c>
      <c r="AG11" s="81">
        <v>0.70833333333333337</v>
      </c>
      <c r="AH11" s="81">
        <v>0.71875</v>
      </c>
      <c r="AI11" s="81">
        <v>0.72916666666666663</v>
      </c>
      <c r="AJ11" s="81">
        <v>0.73958333333333337</v>
      </c>
      <c r="AK11" s="81">
        <v>0.75</v>
      </c>
      <c r="AL11" s="81">
        <v>0.76041666666666663</v>
      </c>
      <c r="AM11" s="81">
        <v>0.77083333333333337</v>
      </c>
      <c r="AN11" s="81">
        <v>0.78125</v>
      </c>
      <c r="AO11" s="81">
        <v>0.79166666666666663</v>
      </c>
      <c r="AP11" s="82"/>
      <c r="AQ11" s="75"/>
      <c r="AR11" s="81">
        <v>0.32291666666666669</v>
      </c>
      <c r="AS11" s="81">
        <v>0.33333333333333331</v>
      </c>
      <c r="AT11" s="81">
        <v>0.34375</v>
      </c>
      <c r="AU11" s="81">
        <v>0.35416666666666669</v>
      </c>
      <c r="AV11" s="81">
        <v>0.36458333333333331</v>
      </c>
      <c r="AW11" s="81">
        <v>0.375</v>
      </c>
      <c r="AX11" s="81">
        <v>0.38541666666666669</v>
      </c>
      <c r="AY11" s="81">
        <v>0.39583333333333331</v>
      </c>
      <c r="AZ11" s="81">
        <v>0.40625</v>
      </c>
      <c r="BA11" s="81">
        <v>0.41666666666666669</v>
      </c>
      <c r="BB11" s="81">
        <v>0.46875</v>
      </c>
      <c r="BC11" s="81">
        <v>0.47916666666666669</v>
      </c>
      <c r="BD11" s="81">
        <v>0.48958333333333331</v>
      </c>
      <c r="BE11" s="81">
        <v>0.5</v>
      </c>
      <c r="BF11" s="81">
        <v>0.51041666666666663</v>
      </c>
      <c r="BG11" s="81">
        <v>0.52083333333333337</v>
      </c>
      <c r="BH11" s="81">
        <v>0.53125</v>
      </c>
      <c r="BI11" s="81">
        <v>0.54166666666666663</v>
      </c>
      <c r="BJ11" s="81">
        <v>0.55208333333333337</v>
      </c>
      <c r="BK11" s="81">
        <v>0.5625</v>
      </c>
      <c r="BL11" s="81">
        <v>0.57291666666666663</v>
      </c>
      <c r="BM11" s="81">
        <v>0.58333333333333337</v>
      </c>
      <c r="BN11" s="81">
        <v>0.59375</v>
      </c>
      <c r="BO11" s="81">
        <v>0.60416666666666663</v>
      </c>
      <c r="BP11" s="81">
        <v>0.61458333333333337</v>
      </c>
      <c r="BQ11" s="81">
        <v>0.625</v>
      </c>
      <c r="BR11" s="81">
        <v>0.67708333333333337</v>
      </c>
      <c r="BS11" s="81">
        <v>0.6875</v>
      </c>
      <c r="BT11" s="81">
        <v>0.69791666666666663</v>
      </c>
      <c r="BU11" s="81">
        <v>0.70833333333333337</v>
      </c>
      <c r="BV11" s="81">
        <v>0.71875</v>
      </c>
      <c r="BW11" s="81">
        <v>0.72916666666666663</v>
      </c>
      <c r="BX11" s="81">
        <v>0.73958333333333337</v>
      </c>
      <c r="BY11" s="81">
        <v>0.75</v>
      </c>
      <c r="BZ11" s="81">
        <v>0.76041666666666663</v>
      </c>
      <c r="CA11" s="81">
        <v>0.77083333333333337</v>
      </c>
      <c r="CB11" s="81">
        <v>0.78125</v>
      </c>
      <c r="CC11" s="81">
        <v>0.79166666666666663</v>
      </c>
    </row>
    <row r="12" spans="1:8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222" t="s">
        <v>104</v>
      </c>
      <c r="U12" s="222"/>
      <c r="V12" s="129">
        <v>1</v>
      </c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80"/>
      <c r="AS12" s="80"/>
      <c r="AT12" s="80"/>
      <c r="AU12" s="80">
        <f t="shared" ref="AU12:BA12" si="0">E14</f>
        <v>0</v>
      </c>
      <c r="AV12" s="80">
        <f t="shared" si="0"/>
        <v>0</v>
      </c>
      <c r="AW12" s="80">
        <f t="shared" si="0"/>
        <v>0</v>
      </c>
      <c r="AX12" s="80">
        <f t="shared" si="0"/>
        <v>0</v>
      </c>
      <c r="AY12" s="80">
        <f t="shared" si="0"/>
        <v>0</v>
      </c>
      <c r="AZ12" s="80">
        <f t="shared" si="0"/>
        <v>0</v>
      </c>
      <c r="BA12" s="80">
        <f t="shared" si="0"/>
        <v>0</v>
      </c>
      <c r="BB12" s="80"/>
      <c r="BC12" s="80"/>
      <c r="BD12" s="80"/>
      <c r="BE12" s="80">
        <f t="shared" ref="BE12:BQ12" si="1">P14</f>
        <v>0</v>
      </c>
      <c r="BF12" s="80">
        <f t="shared" si="1"/>
        <v>0</v>
      </c>
      <c r="BG12" s="80">
        <f t="shared" si="1"/>
        <v>0</v>
      </c>
      <c r="BH12" s="80">
        <f t="shared" si="1"/>
        <v>0</v>
      </c>
      <c r="BI12" s="80">
        <f t="shared" si="1"/>
        <v>0</v>
      </c>
      <c r="BJ12" s="80">
        <f t="shared" si="1"/>
        <v>0</v>
      </c>
      <c r="BK12" s="80">
        <f t="shared" si="1"/>
        <v>0</v>
      </c>
      <c r="BL12" s="80">
        <f t="shared" si="1"/>
        <v>0</v>
      </c>
      <c r="BM12" s="80">
        <f t="shared" si="1"/>
        <v>0</v>
      </c>
      <c r="BN12" s="80">
        <f t="shared" si="1"/>
        <v>0</v>
      </c>
      <c r="BO12" s="80">
        <f t="shared" si="1"/>
        <v>0</v>
      </c>
      <c r="BP12" s="80">
        <f t="shared" si="1"/>
        <v>0</v>
      </c>
      <c r="BQ12" s="80">
        <f t="shared" si="1"/>
        <v>0</v>
      </c>
      <c r="BR12" s="80"/>
      <c r="BS12" s="80"/>
      <c r="BT12" s="80"/>
      <c r="BU12" s="80">
        <f t="shared" ref="BU12:CC12" si="2">AG14</f>
        <v>0</v>
      </c>
      <c r="BV12" s="80">
        <f t="shared" si="2"/>
        <v>0</v>
      </c>
      <c r="BW12" s="80">
        <f t="shared" si="2"/>
        <v>0</v>
      </c>
      <c r="BX12" s="80">
        <f t="shared" si="2"/>
        <v>0</v>
      </c>
      <c r="BY12" s="80">
        <f t="shared" si="2"/>
        <v>0</v>
      </c>
      <c r="BZ12" s="80">
        <f t="shared" si="2"/>
        <v>0</v>
      </c>
      <c r="CA12" s="80">
        <f t="shared" si="2"/>
        <v>0</v>
      </c>
      <c r="CB12" s="80">
        <f t="shared" si="2"/>
        <v>0</v>
      </c>
      <c r="CC12" s="80">
        <f t="shared" si="2"/>
        <v>0</v>
      </c>
    </row>
    <row r="13" spans="1:81" ht="16.5" customHeight="1" x14ac:dyDescent="0.2">
      <c r="A13" s="83" t="s">
        <v>105</v>
      </c>
      <c r="B13" s="132">
        <f>'G-1'!F10</f>
        <v>0</v>
      </c>
      <c r="C13" s="132">
        <f>'G-1'!F11</f>
        <v>0</v>
      </c>
      <c r="D13" s="132">
        <f>'G-1'!F12</f>
        <v>0</v>
      </c>
      <c r="E13" s="132">
        <f>'G-1'!F13</f>
        <v>0</v>
      </c>
      <c r="F13" s="132">
        <f>'G-1'!F14</f>
        <v>0</v>
      </c>
      <c r="G13" s="132">
        <f>'G-1'!F15</f>
        <v>0</v>
      </c>
      <c r="H13" s="132">
        <f>'G-1'!F16</f>
        <v>0</v>
      </c>
      <c r="I13" s="132">
        <f>'G-1'!F17</f>
        <v>0</v>
      </c>
      <c r="J13" s="132">
        <f>'G-1'!F18</f>
        <v>0</v>
      </c>
      <c r="K13" s="132">
        <f>'G-1'!F19</f>
        <v>0</v>
      </c>
      <c r="L13" s="133"/>
      <c r="M13" s="132">
        <f>'G-1'!F20</f>
        <v>0</v>
      </c>
      <c r="N13" s="132">
        <f>'G-1'!F21</f>
        <v>0</v>
      </c>
      <c r="O13" s="132">
        <f>'G-1'!F22</f>
        <v>0</v>
      </c>
      <c r="P13" s="132">
        <f>'G-1'!M10</f>
        <v>0</v>
      </c>
      <c r="Q13" s="132">
        <f>'G-1'!M11</f>
        <v>0</v>
      </c>
      <c r="R13" s="132">
        <f>'G-1'!M12</f>
        <v>0</v>
      </c>
      <c r="S13" s="132">
        <f>'G-1'!M13</f>
        <v>0</v>
      </c>
      <c r="T13" s="132">
        <f>'G-1'!M14</f>
        <v>0</v>
      </c>
      <c r="U13" s="132">
        <f>'G-1'!M15</f>
        <v>0</v>
      </c>
      <c r="V13" s="132">
        <f>'G-1'!M16</f>
        <v>0</v>
      </c>
      <c r="W13" s="132">
        <f>'G-1'!M17</f>
        <v>0</v>
      </c>
      <c r="X13" s="132">
        <f>'G-1'!M18</f>
        <v>0</v>
      </c>
      <c r="Y13" s="132">
        <f>'G-1'!M19</f>
        <v>0</v>
      </c>
      <c r="Z13" s="132">
        <f>'G-1'!M20</f>
        <v>0</v>
      </c>
      <c r="AA13" s="132">
        <f>'G-1'!M21</f>
        <v>0</v>
      </c>
      <c r="AB13" s="132">
        <f>'G-1'!M22</f>
        <v>0</v>
      </c>
      <c r="AC13" s="133"/>
      <c r="AD13" s="132">
        <f>'G-1'!T10</f>
        <v>0</v>
      </c>
      <c r="AE13" s="132">
        <f>'G-1'!T11</f>
        <v>0</v>
      </c>
      <c r="AF13" s="132">
        <f>'G-1'!T12</f>
        <v>0</v>
      </c>
      <c r="AG13" s="132">
        <f>'G-1'!T13</f>
        <v>0</v>
      </c>
      <c r="AH13" s="132">
        <f>'G-1'!T14</f>
        <v>0</v>
      </c>
      <c r="AI13" s="132">
        <f>'G-1'!T15</f>
        <v>0</v>
      </c>
      <c r="AJ13" s="132">
        <f>'G-1'!T16</f>
        <v>0</v>
      </c>
      <c r="AK13" s="132">
        <f>'G-1'!T17</f>
        <v>0</v>
      </c>
      <c r="AL13" s="132">
        <f>'G-1'!T18</f>
        <v>0</v>
      </c>
      <c r="AM13" s="132">
        <f>'G-1'!T19</f>
        <v>0</v>
      </c>
      <c r="AN13" s="132">
        <f>'G-1'!T20</f>
        <v>0</v>
      </c>
      <c r="AO13" s="132">
        <f>'G-1'!T21</f>
        <v>0</v>
      </c>
      <c r="AP13" s="84"/>
      <c r="AQ13" s="84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3"/>
      <c r="BX13" s="83"/>
      <c r="BY13" s="83"/>
      <c r="BZ13" s="83"/>
      <c r="CA13" s="84"/>
      <c r="CB13" s="84"/>
      <c r="CC13" s="84"/>
    </row>
    <row r="14" spans="1:81" ht="16.5" customHeight="1" x14ac:dyDescent="0.2">
      <c r="A14" s="83" t="s">
        <v>106</v>
      </c>
      <c r="B14" s="132"/>
      <c r="C14" s="132"/>
      <c r="D14" s="132"/>
      <c r="E14" s="132">
        <f>B13+C13+D13+E13</f>
        <v>0</v>
      </c>
      <c r="F14" s="132">
        <f t="shared" ref="F14:K14" si="3">C13+D13+E13+F13</f>
        <v>0</v>
      </c>
      <c r="G14" s="132">
        <f t="shared" si="3"/>
        <v>0</v>
      </c>
      <c r="H14" s="132">
        <f t="shared" si="3"/>
        <v>0</v>
      </c>
      <c r="I14" s="132">
        <f t="shared" si="3"/>
        <v>0</v>
      </c>
      <c r="J14" s="132">
        <f t="shared" si="3"/>
        <v>0</v>
      </c>
      <c r="K14" s="132">
        <f t="shared" si="3"/>
        <v>0</v>
      </c>
      <c r="L14" s="133"/>
      <c r="M14" s="132"/>
      <c r="N14" s="132"/>
      <c r="O14" s="132"/>
      <c r="P14" s="132">
        <f>M13+N13+O13+P13</f>
        <v>0</v>
      </c>
      <c r="Q14" s="132">
        <f t="shared" ref="Q14:AB14" si="4">N13+O13+P13+Q13</f>
        <v>0</v>
      </c>
      <c r="R14" s="132">
        <f t="shared" si="4"/>
        <v>0</v>
      </c>
      <c r="S14" s="132">
        <f t="shared" si="4"/>
        <v>0</v>
      </c>
      <c r="T14" s="132">
        <f t="shared" si="4"/>
        <v>0</v>
      </c>
      <c r="U14" s="132">
        <f t="shared" si="4"/>
        <v>0</v>
      </c>
      <c r="V14" s="132">
        <f t="shared" si="4"/>
        <v>0</v>
      </c>
      <c r="W14" s="132">
        <f t="shared" si="4"/>
        <v>0</v>
      </c>
      <c r="X14" s="132">
        <f t="shared" si="4"/>
        <v>0</v>
      </c>
      <c r="Y14" s="132">
        <f t="shared" si="4"/>
        <v>0</v>
      </c>
      <c r="Z14" s="132">
        <f t="shared" si="4"/>
        <v>0</v>
      </c>
      <c r="AA14" s="132">
        <f t="shared" si="4"/>
        <v>0</v>
      </c>
      <c r="AB14" s="132">
        <f t="shared" si="4"/>
        <v>0</v>
      </c>
      <c r="AC14" s="133"/>
      <c r="AD14" s="132"/>
      <c r="AE14" s="132"/>
      <c r="AF14" s="132"/>
      <c r="AG14" s="132">
        <f>AD13+AE13+AF13+AG13</f>
        <v>0</v>
      </c>
      <c r="AH14" s="132">
        <f t="shared" ref="AH14:AO14" si="5">AE13+AF13+AG13+AH13</f>
        <v>0</v>
      </c>
      <c r="AI14" s="132">
        <f t="shared" si="5"/>
        <v>0</v>
      </c>
      <c r="AJ14" s="132">
        <f t="shared" si="5"/>
        <v>0</v>
      </c>
      <c r="AK14" s="132">
        <f t="shared" si="5"/>
        <v>0</v>
      </c>
      <c r="AL14" s="132">
        <f t="shared" si="5"/>
        <v>0</v>
      </c>
      <c r="AM14" s="132">
        <f t="shared" si="5"/>
        <v>0</v>
      </c>
      <c r="AN14" s="132">
        <f t="shared" si="5"/>
        <v>0</v>
      </c>
      <c r="AO14" s="132">
        <f t="shared" si="5"/>
        <v>0</v>
      </c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</row>
    <row r="15" spans="1:81" ht="16.5" customHeight="1" x14ac:dyDescent="0.2">
      <c r="A15" s="80" t="s">
        <v>107</v>
      </c>
      <c r="B15" s="134"/>
      <c r="C15" s="135" t="s">
        <v>108</v>
      </c>
      <c r="D15" s="136">
        <f>DIRECCIONALIDAD!J10/100</f>
        <v>0</v>
      </c>
      <c r="E15" s="135"/>
      <c r="F15" s="135" t="s">
        <v>109</v>
      </c>
      <c r="G15" s="136">
        <f>DIRECCIONALIDAD!J11/100</f>
        <v>0</v>
      </c>
      <c r="H15" s="135"/>
      <c r="I15" s="135" t="s">
        <v>110</v>
      </c>
      <c r="J15" s="136">
        <f>DIRECCIONALIDAD!J12/100</f>
        <v>0</v>
      </c>
      <c r="K15" s="137"/>
      <c r="L15" s="131"/>
      <c r="M15" s="134"/>
      <c r="N15" s="135"/>
      <c r="O15" s="135" t="s">
        <v>108</v>
      </c>
      <c r="P15" s="136">
        <f>DIRECCIONALIDAD!J13/100</f>
        <v>0</v>
      </c>
      <c r="Q15" s="135"/>
      <c r="R15" s="135"/>
      <c r="S15" s="135"/>
      <c r="T15" s="135" t="s">
        <v>109</v>
      </c>
      <c r="U15" s="136">
        <f>DIRECCIONALIDAD!J14/100</f>
        <v>0</v>
      </c>
      <c r="V15" s="135"/>
      <c r="W15" s="135"/>
      <c r="X15" s="135"/>
      <c r="Y15" s="135" t="s">
        <v>110</v>
      </c>
      <c r="Z15" s="136">
        <f>DIRECCIONALIDAD!J15/100</f>
        <v>0</v>
      </c>
      <c r="AA15" s="135"/>
      <c r="AB15" s="137"/>
      <c r="AC15" s="131"/>
      <c r="AD15" s="134"/>
      <c r="AE15" s="135" t="s">
        <v>108</v>
      </c>
      <c r="AF15" s="136">
        <f>DIRECCIONALIDAD!J16/100</f>
        <v>0</v>
      </c>
      <c r="AG15" s="135"/>
      <c r="AH15" s="135"/>
      <c r="AI15" s="135"/>
      <c r="AJ15" s="135" t="s">
        <v>109</v>
      </c>
      <c r="AK15" s="136">
        <f>DIRECCIONALIDAD!J17/100</f>
        <v>0</v>
      </c>
      <c r="AL15" s="135"/>
      <c r="AM15" s="135"/>
      <c r="AN15" s="135" t="s">
        <v>110</v>
      </c>
      <c r="AO15" s="138">
        <f>DIRECCIONALIDAD!J18/100</f>
        <v>0</v>
      </c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</row>
    <row r="16" spans="1:81" ht="16.5" customHeight="1" x14ac:dyDescent="0.2">
      <c r="A16" s="75"/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219" t="s">
        <v>104</v>
      </c>
      <c r="U16" s="219"/>
      <c r="V16" s="139">
        <v>2</v>
      </c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</row>
    <row r="17" spans="1:81" ht="16.5" customHeight="1" x14ac:dyDescent="0.2">
      <c r="A17" s="83" t="s">
        <v>105</v>
      </c>
      <c r="B17" s="132">
        <f>'G-2'!F10</f>
        <v>236.5</v>
      </c>
      <c r="C17" s="132">
        <f>'G-2'!F11</f>
        <v>257.5</v>
      </c>
      <c r="D17" s="132">
        <f>'G-2'!F12</f>
        <v>246</v>
      </c>
      <c r="E17" s="132">
        <f>'G-2'!F13</f>
        <v>225</v>
      </c>
      <c r="F17" s="132">
        <f>'G-2'!F14</f>
        <v>220</v>
      </c>
      <c r="G17" s="132">
        <f>'G-2'!F15</f>
        <v>200.5</v>
      </c>
      <c r="H17" s="132">
        <f>'G-2'!F16</f>
        <v>215.5</v>
      </c>
      <c r="I17" s="132">
        <f>'G-2'!F17</f>
        <v>242</v>
      </c>
      <c r="J17" s="132">
        <f>'G-2'!F18</f>
        <v>216</v>
      </c>
      <c r="K17" s="132">
        <f>'G-2'!F19</f>
        <v>225.5</v>
      </c>
      <c r="L17" s="133"/>
      <c r="M17" s="132">
        <f>'G-2'!F20</f>
        <v>215</v>
      </c>
      <c r="N17" s="132">
        <f>'G-2'!F21</f>
        <v>209</v>
      </c>
      <c r="O17" s="132">
        <f>'G-2'!F22</f>
        <v>216.5</v>
      </c>
      <c r="P17" s="132">
        <f>'G-2'!M10</f>
        <v>233</v>
      </c>
      <c r="Q17" s="132">
        <f>'G-2'!M11</f>
        <v>250.5</v>
      </c>
      <c r="R17" s="132">
        <f>'G-2'!M12</f>
        <v>231</v>
      </c>
      <c r="S17" s="132">
        <f>'G-2'!M13</f>
        <v>200</v>
      </c>
      <c r="T17" s="132">
        <f>'G-2'!M14</f>
        <v>245.5</v>
      </c>
      <c r="U17" s="132">
        <f>'G-2'!M15</f>
        <v>219</v>
      </c>
      <c r="V17" s="132">
        <f>'G-2'!M16</f>
        <v>170</v>
      </c>
      <c r="W17" s="132">
        <f>'G-2'!M17</f>
        <v>236</v>
      </c>
      <c r="X17" s="132">
        <f>'G-2'!M18</f>
        <v>276</v>
      </c>
      <c r="Y17" s="132">
        <f>'G-2'!M19</f>
        <v>239.5</v>
      </c>
      <c r="Z17" s="132">
        <f>'G-2'!M20</f>
        <v>244</v>
      </c>
      <c r="AA17" s="132">
        <f>'G-2'!M21</f>
        <v>252</v>
      </c>
      <c r="AB17" s="132">
        <f>'G-2'!M22</f>
        <v>251</v>
      </c>
      <c r="AC17" s="133"/>
      <c r="AD17" s="132">
        <f>'G-2'!T10</f>
        <v>255.5</v>
      </c>
      <c r="AE17" s="132">
        <f>'G-2'!T11</f>
        <v>242</v>
      </c>
      <c r="AF17" s="132">
        <f>'G-2'!T12</f>
        <v>231.5</v>
      </c>
      <c r="AG17" s="132">
        <f>'G-2'!T13</f>
        <v>234</v>
      </c>
      <c r="AH17" s="132">
        <f>'G-2'!T14</f>
        <v>229</v>
      </c>
      <c r="AI17" s="132">
        <f>'G-2'!T15</f>
        <v>248.5</v>
      </c>
      <c r="AJ17" s="132">
        <f>'G-2'!T16</f>
        <v>229.5</v>
      </c>
      <c r="AK17" s="132">
        <f>'G-2'!T17</f>
        <v>229</v>
      </c>
      <c r="AL17" s="132">
        <f>'G-2'!T18</f>
        <v>179.5</v>
      </c>
      <c r="AM17" s="132">
        <f>'G-2'!T19</f>
        <v>184</v>
      </c>
      <c r="AN17" s="132">
        <f>'G-2'!T20</f>
        <v>159.5</v>
      </c>
      <c r="AO17" s="132">
        <f>'G-2'!T21</f>
        <v>177.5</v>
      </c>
      <c r="AP17" s="84"/>
      <c r="AQ17" s="84"/>
      <c r="AR17" s="84"/>
      <c r="AS17" s="84"/>
      <c r="AT17" s="84"/>
      <c r="AU17" s="84">
        <f t="shared" ref="AU17:BA17" si="6">E18</f>
        <v>965</v>
      </c>
      <c r="AV17" s="84">
        <f t="shared" si="6"/>
        <v>948.5</v>
      </c>
      <c r="AW17" s="84">
        <f t="shared" si="6"/>
        <v>891.5</v>
      </c>
      <c r="AX17" s="84">
        <f t="shared" si="6"/>
        <v>861</v>
      </c>
      <c r="AY17" s="84">
        <f t="shared" si="6"/>
        <v>878</v>
      </c>
      <c r="AZ17" s="84">
        <f t="shared" si="6"/>
        <v>874</v>
      </c>
      <c r="BA17" s="84">
        <f t="shared" si="6"/>
        <v>899</v>
      </c>
      <c r="BB17" s="84"/>
      <c r="BC17" s="84"/>
      <c r="BD17" s="84"/>
      <c r="BE17" s="84">
        <f t="shared" ref="BE17:BQ17" si="7">P18</f>
        <v>873.5</v>
      </c>
      <c r="BF17" s="84">
        <f t="shared" si="7"/>
        <v>909</v>
      </c>
      <c r="BG17" s="84">
        <f t="shared" si="7"/>
        <v>931</v>
      </c>
      <c r="BH17" s="84">
        <f t="shared" si="7"/>
        <v>914.5</v>
      </c>
      <c r="BI17" s="84">
        <f t="shared" si="7"/>
        <v>927</v>
      </c>
      <c r="BJ17" s="84">
        <f t="shared" si="7"/>
        <v>895.5</v>
      </c>
      <c r="BK17" s="84">
        <f t="shared" si="7"/>
        <v>834.5</v>
      </c>
      <c r="BL17" s="84">
        <f t="shared" si="7"/>
        <v>870.5</v>
      </c>
      <c r="BM17" s="84">
        <f t="shared" si="7"/>
        <v>901</v>
      </c>
      <c r="BN17" s="84">
        <f t="shared" si="7"/>
        <v>921.5</v>
      </c>
      <c r="BO17" s="84">
        <f t="shared" si="7"/>
        <v>995.5</v>
      </c>
      <c r="BP17" s="84">
        <f t="shared" si="7"/>
        <v>1011.5</v>
      </c>
      <c r="BQ17" s="84">
        <f t="shared" si="7"/>
        <v>986.5</v>
      </c>
      <c r="BR17" s="84"/>
      <c r="BS17" s="84"/>
      <c r="BT17" s="84"/>
      <c r="BU17" s="84">
        <f t="shared" ref="BU17:CC17" si="8">AG18</f>
        <v>963</v>
      </c>
      <c r="BV17" s="84">
        <f t="shared" si="8"/>
        <v>936.5</v>
      </c>
      <c r="BW17" s="84">
        <f t="shared" si="8"/>
        <v>943</v>
      </c>
      <c r="BX17" s="84">
        <f t="shared" si="8"/>
        <v>941</v>
      </c>
      <c r="BY17" s="84">
        <f t="shared" si="8"/>
        <v>936</v>
      </c>
      <c r="BZ17" s="84">
        <f t="shared" si="8"/>
        <v>886.5</v>
      </c>
      <c r="CA17" s="84">
        <f t="shared" si="8"/>
        <v>822</v>
      </c>
      <c r="CB17" s="84">
        <f t="shared" si="8"/>
        <v>752</v>
      </c>
      <c r="CC17" s="84">
        <f t="shared" si="8"/>
        <v>700.5</v>
      </c>
    </row>
    <row r="18" spans="1:81" ht="16.5" customHeight="1" x14ac:dyDescent="0.2">
      <c r="A18" s="83" t="s">
        <v>106</v>
      </c>
      <c r="B18" s="132"/>
      <c r="C18" s="132"/>
      <c r="D18" s="132"/>
      <c r="E18" s="132">
        <f>B17+C17+D17+E17</f>
        <v>965</v>
      </c>
      <c r="F18" s="132">
        <f t="shared" ref="F18:K18" si="9">C17+D17+E17+F17</f>
        <v>948.5</v>
      </c>
      <c r="G18" s="132">
        <f t="shared" si="9"/>
        <v>891.5</v>
      </c>
      <c r="H18" s="132">
        <f t="shared" si="9"/>
        <v>861</v>
      </c>
      <c r="I18" s="132">
        <f t="shared" si="9"/>
        <v>878</v>
      </c>
      <c r="J18" s="132">
        <f t="shared" si="9"/>
        <v>874</v>
      </c>
      <c r="K18" s="132">
        <f t="shared" si="9"/>
        <v>899</v>
      </c>
      <c r="L18" s="133"/>
      <c r="M18" s="132"/>
      <c r="N18" s="132"/>
      <c r="O18" s="132"/>
      <c r="P18" s="132">
        <f>M17+N17+O17+P17</f>
        <v>873.5</v>
      </c>
      <c r="Q18" s="132">
        <f t="shared" ref="Q18:AB18" si="10">N17+O17+P17+Q17</f>
        <v>909</v>
      </c>
      <c r="R18" s="132">
        <f t="shared" si="10"/>
        <v>931</v>
      </c>
      <c r="S18" s="132">
        <f t="shared" si="10"/>
        <v>914.5</v>
      </c>
      <c r="T18" s="132">
        <f t="shared" si="10"/>
        <v>927</v>
      </c>
      <c r="U18" s="132">
        <f t="shared" si="10"/>
        <v>895.5</v>
      </c>
      <c r="V18" s="132">
        <f t="shared" si="10"/>
        <v>834.5</v>
      </c>
      <c r="W18" s="132">
        <f t="shared" si="10"/>
        <v>870.5</v>
      </c>
      <c r="X18" s="132">
        <f t="shared" si="10"/>
        <v>901</v>
      </c>
      <c r="Y18" s="132">
        <f t="shared" si="10"/>
        <v>921.5</v>
      </c>
      <c r="Z18" s="132">
        <f t="shared" si="10"/>
        <v>995.5</v>
      </c>
      <c r="AA18" s="132">
        <f t="shared" si="10"/>
        <v>1011.5</v>
      </c>
      <c r="AB18" s="132">
        <f t="shared" si="10"/>
        <v>986.5</v>
      </c>
      <c r="AC18" s="133"/>
      <c r="AD18" s="132"/>
      <c r="AE18" s="132"/>
      <c r="AF18" s="132"/>
      <c r="AG18" s="132">
        <f>AD17+AE17+AF17+AG17</f>
        <v>963</v>
      </c>
      <c r="AH18" s="132">
        <f t="shared" ref="AH18:AO18" si="11">AE17+AF17+AG17+AH17</f>
        <v>936.5</v>
      </c>
      <c r="AI18" s="132">
        <f t="shared" si="11"/>
        <v>943</v>
      </c>
      <c r="AJ18" s="132">
        <f t="shared" si="11"/>
        <v>941</v>
      </c>
      <c r="AK18" s="132">
        <f t="shared" si="11"/>
        <v>936</v>
      </c>
      <c r="AL18" s="132">
        <f t="shared" si="11"/>
        <v>886.5</v>
      </c>
      <c r="AM18" s="132">
        <f t="shared" si="11"/>
        <v>822</v>
      </c>
      <c r="AN18" s="132">
        <f t="shared" si="11"/>
        <v>752</v>
      </c>
      <c r="AO18" s="132">
        <f t="shared" si="11"/>
        <v>700.5</v>
      </c>
      <c r="AP18" s="84"/>
      <c r="AQ18" s="84"/>
      <c r="AR18" s="84"/>
      <c r="AS18" s="84"/>
      <c r="AT18" s="84"/>
      <c r="AU18" s="84">
        <f t="shared" ref="AU18:BA18" si="12">E28</f>
        <v>0</v>
      </c>
      <c r="AV18" s="84">
        <f t="shared" si="12"/>
        <v>0</v>
      </c>
      <c r="AW18" s="84">
        <f t="shared" si="12"/>
        <v>0</v>
      </c>
      <c r="AX18" s="84">
        <f t="shared" si="12"/>
        <v>0</v>
      </c>
      <c r="AY18" s="84">
        <f t="shared" si="12"/>
        <v>0</v>
      </c>
      <c r="AZ18" s="84">
        <f t="shared" si="12"/>
        <v>0</v>
      </c>
      <c r="BA18" s="84">
        <f t="shared" si="12"/>
        <v>0</v>
      </c>
      <c r="BB18" s="84"/>
      <c r="BC18" s="84"/>
      <c r="BD18" s="84"/>
      <c r="BE18" s="84">
        <f t="shared" ref="BE18:BQ18" si="13">P28</f>
        <v>0</v>
      </c>
      <c r="BF18" s="84">
        <f t="shared" si="13"/>
        <v>0</v>
      </c>
      <c r="BG18" s="84">
        <f t="shared" si="13"/>
        <v>0</v>
      </c>
      <c r="BH18" s="84">
        <f t="shared" si="13"/>
        <v>0</v>
      </c>
      <c r="BI18" s="84">
        <f t="shared" si="13"/>
        <v>0</v>
      </c>
      <c r="BJ18" s="84">
        <f t="shared" si="13"/>
        <v>0</v>
      </c>
      <c r="BK18" s="84">
        <f t="shared" si="13"/>
        <v>0</v>
      </c>
      <c r="BL18" s="84">
        <f t="shared" si="13"/>
        <v>0</v>
      </c>
      <c r="BM18" s="84">
        <f t="shared" si="13"/>
        <v>0</v>
      </c>
      <c r="BN18" s="84">
        <f t="shared" si="13"/>
        <v>0</v>
      </c>
      <c r="BO18" s="84">
        <f t="shared" si="13"/>
        <v>0</v>
      </c>
      <c r="BP18" s="84">
        <f t="shared" si="13"/>
        <v>0</v>
      </c>
      <c r="BQ18" s="84">
        <f t="shared" si="13"/>
        <v>0</v>
      </c>
      <c r="BR18" s="84"/>
      <c r="BS18" s="84"/>
      <c r="BT18" s="84"/>
      <c r="BU18" s="84">
        <f t="shared" ref="BU18:CC18" si="14">AG28</f>
        <v>0</v>
      </c>
      <c r="BV18" s="84">
        <f t="shared" si="14"/>
        <v>0</v>
      </c>
      <c r="BW18" s="84">
        <f t="shared" si="14"/>
        <v>0</v>
      </c>
      <c r="BX18" s="84">
        <f t="shared" si="14"/>
        <v>0</v>
      </c>
      <c r="BY18" s="84">
        <f t="shared" si="14"/>
        <v>0</v>
      </c>
      <c r="BZ18" s="84">
        <f t="shared" si="14"/>
        <v>0</v>
      </c>
      <c r="CA18" s="84">
        <f t="shared" si="14"/>
        <v>0</v>
      </c>
      <c r="CB18" s="84">
        <f t="shared" si="14"/>
        <v>0</v>
      </c>
      <c r="CC18" s="84">
        <f t="shared" si="14"/>
        <v>0</v>
      </c>
    </row>
    <row r="19" spans="1:81" ht="16.5" customHeight="1" x14ac:dyDescent="0.2">
      <c r="A19" s="80" t="s">
        <v>107</v>
      </c>
      <c r="B19" s="134"/>
      <c r="C19" s="135" t="s">
        <v>108</v>
      </c>
      <c r="D19" s="136">
        <f>DIRECCIONALIDAD!J19/100</f>
        <v>0</v>
      </c>
      <c r="E19" s="135"/>
      <c r="F19" s="135" t="s">
        <v>109</v>
      </c>
      <c r="G19" s="136">
        <f>DIRECCIONALIDAD!J20/100</f>
        <v>0.91916275712739082</v>
      </c>
      <c r="H19" s="135"/>
      <c r="I19" s="135" t="s">
        <v>110</v>
      </c>
      <c r="J19" s="136">
        <f>DIRECCIONALIDAD!J21/100</f>
        <v>8.0837242872609169E-2</v>
      </c>
      <c r="K19" s="137"/>
      <c r="L19" s="131"/>
      <c r="M19" s="134"/>
      <c r="N19" s="135"/>
      <c r="O19" s="135" t="s">
        <v>108</v>
      </c>
      <c r="P19" s="136">
        <f>DIRECCIONALIDAD!J22/100</f>
        <v>0</v>
      </c>
      <c r="Q19" s="135"/>
      <c r="R19" s="135"/>
      <c r="S19" s="135"/>
      <c r="T19" s="135" t="s">
        <v>109</v>
      </c>
      <c r="U19" s="136">
        <f>DIRECCIONALIDAD!J23/100</f>
        <v>0.92252152179949998</v>
      </c>
      <c r="V19" s="135"/>
      <c r="W19" s="135"/>
      <c r="X19" s="135"/>
      <c r="Y19" s="135" t="s">
        <v>110</v>
      </c>
      <c r="Z19" s="136">
        <f>DIRECCIONALIDAD!J24/100</f>
        <v>7.7478478200499856E-2</v>
      </c>
      <c r="AA19" s="135"/>
      <c r="AB19" s="137"/>
      <c r="AC19" s="131"/>
      <c r="AD19" s="134"/>
      <c r="AE19" s="135" t="s">
        <v>108</v>
      </c>
      <c r="AF19" s="136">
        <f>DIRECCIONALIDAD!J25/100</f>
        <v>0</v>
      </c>
      <c r="AG19" s="135"/>
      <c r="AH19" s="135"/>
      <c r="AI19" s="135"/>
      <c r="AJ19" s="135" t="s">
        <v>109</v>
      </c>
      <c r="AK19" s="136">
        <f>DIRECCIONALIDAD!J26/100</f>
        <v>0.93737166324435317</v>
      </c>
      <c r="AL19" s="135"/>
      <c r="AM19" s="135"/>
      <c r="AN19" s="135" t="s">
        <v>110</v>
      </c>
      <c r="AO19" s="138">
        <f>DIRECCIONALIDAD!J27/100</f>
        <v>6.2628336755646816E-2</v>
      </c>
      <c r="AP19" s="75"/>
      <c r="AQ19" s="75"/>
      <c r="AR19" s="75"/>
      <c r="AS19" s="75"/>
      <c r="AT19" s="75"/>
      <c r="AU19" s="75">
        <f t="shared" ref="AU19:BA19" si="15">E23</f>
        <v>1232.5</v>
      </c>
      <c r="AV19" s="75">
        <f t="shared" si="15"/>
        <v>1178.5</v>
      </c>
      <c r="AW19" s="75">
        <f t="shared" si="15"/>
        <v>1119.5</v>
      </c>
      <c r="AX19" s="75">
        <f t="shared" si="15"/>
        <v>979</v>
      </c>
      <c r="AY19" s="75">
        <f t="shared" si="15"/>
        <v>959</v>
      </c>
      <c r="AZ19" s="75">
        <f t="shared" si="15"/>
        <v>902</v>
      </c>
      <c r="BA19" s="75">
        <f t="shared" si="15"/>
        <v>855</v>
      </c>
      <c r="BB19" s="75"/>
      <c r="BC19" s="75"/>
      <c r="BD19" s="75"/>
      <c r="BE19" s="75">
        <f t="shared" ref="BE19:BQ19" si="16">P23</f>
        <v>781</v>
      </c>
      <c r="BF19" s="75">
        <f t="shared" si="16"/>
        <v>815</v>
      </c>
      <c r="BG19" s="75">
        <f t="shared" si="16"/>
        <v>826.5</v>
      </c>
      <c r="BH19" s="75">
        <f t="shared" si="16"/>
        <v>813.5</v>
      </c>
      <c r="BI19" s="75">
        <f t="shared" si="16"/>
        <v>842</v>
      </c>
      <c r="BJ19" s="75">
        <f t="shared" si="16"/>
        <v>814.5</v>
      </c>
      <c r="BK19" s="75">
        <f t="shared" si="16"/>
        <v>797.5</v>
      </c>
      <c r="BL19" s="75">
        <f t="shared" si="16"/>
        <v>838.5</v>
      </c>
      <c r="BM19" s="75">
        <f t="shared" si="16"/>
        <v>896</v>
      </c>
      <c r="BN19" s="75">
        <f t="shared" si="16"/>
        <v>961.5</v>
      </c>
      <c r="BO19" s="75">
        <f t="shared" si="16"/>
        <v>1057.5</v>
      </c>
      <c r="BP19" s="75">
        <f t="shared" si="16"/>
        <v>1103.5</v>
      </c>
      <c r="BQ19" s="75">
        <f t="shared" si="16"/>
        <v>1094</v>
      </c>
      <c r="BR19" s="75"/>
      <c r="BS19" s="75"/>
      <c r="BT19" s="75"/>
      <c r="BU19" s="75">
        <f t="shared" ref="BU19:CC19" si="17">AG23</f>
        <v>963.5</v>
      </c>
      <c r="BV19" s="75">
        <f t="shared" si="17"/>
        <v>968.5</v>
      </c>
      <c r="BW19" s="75">
        <f t="shared" si="17"/>
        <v>962</v>
      </c>
      <c r="BX19" s="75">
        <f t="shared" si="17"/>
        <v>975</v>
      </c>
      <c r="BY19" s="75">
        <f t="shared" si="17"/>
        <v>980.5</v>
      </c>
      <c r="BZ19" s="75">
        <f t="shared" si="17"/>
        <v>941</v>
      </c>
      <c r="CA19" s="75">
        <f t="shared" si="17"/>
        <v>962</v>
      </c>
      <c r="CB19" s="75">
        <f t="shared" si="17"/>
        <v>983.5</v>
      </c>
      <c r="CC19" s="75">
        <f t="shared" si="17"/>
        <v>939</v>
      </c>
    </row>
    <row r="20" spans="1:81" ht="16.5" customHeight="1" x14ac:dyDescent="0.2">
      <c r="A20" s="145" t="s">
        <v>152</v>
      </c>
      <c r="B20" s="146">
        <f>MAX(B18:K18)</f>
        <v>965</v>
      </c>
      <c r="C20" s="135" t="s">
        <v>108</v>
      </c>
      <c r="D20" s="147">
        <f>+B20*D19</f>
        <v>0</v>
      </c>
      <c r="E20" s="135"/>
      <c r="F20" s="135" t="s">
        <v>109</v>
      </c>
      <c r="G20" s="147">
        <f>+B20*G19</f>
        <v>886.99206062793212</v>
      </c>
      <c r="H20" s="135"/>
      <c r="I20" s="135" t="s">
        <v>110</v>
      </c>
      <c r="J20" s="147">
        <f>+B20*J19</f>
        <v>78.007939372067852</v>
      </c>
      <c r="K20" s="137"/>
      <c r="L20" s="131"/>
      <c r="M20" s="146">
        <f>MAX(M18:AB18)</f>
        <v>1011.5</v>
      </c>
      <c r="N20" s="135"/>
      <c r="O20" s="135" t="s">
        <v>108</v>
      </c>
      <c r="P20" s="148">
        <f>+M20*P19</f>
        <v>0</v>
      </c>
      <c r="Q20" s="135"/>
      <c r="R20" s="135"/>
      <c r="S20" s="135"/>
      <c r="T20" s="135" t="s">
        <v>109</v>
      </c>
      <c r="U20" s="148">
        <f>+M20*U19</f>
        <v>933.13051930019424</v>
      </c>
      <c r="V20" s="135"/>
      <c r="W20" s="135"/>
      <c r="X20" s="135"/>
      <c r="Y20" s="135" t="s">
        <v>110</v>
      </c>
      <c r="Z20" s="148">
        <f>+M20*Z19</f>
        <v>78.369480699805607</v>
      </c>
      <c r="AA20" s="135"/>
      <c r="AB20" s="137"/>
      <c r="AC20" s="131"/>
      <c r="AD20" s="146">
        <f>MAX(AD18:AO18)</f>
        <v>963</v>
      </c>
      <c r="AE20" s="135" t="s">
        <v>108</v>
      </c>
      <c r="AF20" s="147">
        <f>+AD20*AF19</f>
        <v>0</v>
      </c>
      <c r="AG20" s="135"/>
      <c r="AH20" s="135"/>
      <c r="AI20" s="135"/>
      <c r="AJ20" s="135" t="s">
        <v>109</v>
      </c>
      <c r="AK20" s="147">
        <f>+AD20*AK19</f>
        <v>902.68891170431209</v>
      </c>
      <c r="AL20" s="135"/>
      <c r="AM20" s="135"/>
      <c r="AN20" s="135" t="s">
        <v>110</v>
      </c>
      <c r="AO20" s="149">
        <f>+AD20*AO19</f>
        <v>60.311088295687881</v>
      </c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</row>
    <row r="21" spans="1:81" ht="16.5" customHeight="1" x14ac:dyDescent="0.2">
      <c r="A21" s="75"/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219" t="s">
        <v>104</v>
      </c>
      <c r="U21" s="219"/>
      <c r="V21" s="139">
        <v>3</v>
      </c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75"/>
      <c r="AQ21" s="75"/>
      <c r="AR21" s="75"/>
      <c r="AS21" s="75"/>
      <c r="AT21" s="75"/>
      <c r="AU21" s="75">
        <f t="shared" ref="AU21:BA21" si="18">E32</f>
        <v>2197.5</v>
      </c>
      <c r="AV21" s="75">
        <f t="shared" si="18"/>
        <v>2127</v>
      </c>
      <c r="AW21" s="75">
        <f t="shared" si="18"/>
        <v>2011</v>
      </c>
      <c r="AX21" s="75">
        <f t="shared" si="18"/>
        <v>1840</v>
      </c>
      <c r="AY21" s="75">
        <f t="shared" si="18"/>
        <v>1837</v>
      </c>
      <c r="AZ21" s="75">
        <f t="shared" si="18"/>
        <v>1776</v>
      </c>
      <c r="BA21" s="75">
        <f t="shared" si="18"/>
        <v>1754</v>
      </c>
      <c r="BB21" s="75"/>
      <c r="BC21" s="75"/>
      <c r="BD21" s="75"/>
      <c r="BE21" s="75">
        <f t="shared" ref="BE21:BQ21" si="19">P32</f>
        <v>1654.5</v>
      </c>
      <c r="BF21" s="75">
        <f t="shared" si="19"/>
        <v>1724</v>
      </c>
      <c r="BG21" s="75">
        <f t="shared" si="19"/>
        <v>1757.5</v>
      </c>
      <c r="BH21" s="75">
        <f t="shared" si="19"/>
        <v>1728</v>
      </c>
      <c r="BI21" s="75">
        <f t="shared" si="19"/>
        <v>1769</v>
      </c>
      <c r="BJ21" s="75">
        <f t="shared" si="19"/>
        <v>1710</v>
      </c>
      <c r="BK21" s="75">
        <f t="shared" si="19"/>
        <v>1632</v>
      </c>
      <c r="BL21" s="75">
        <f t="shared" si="19"/>
        <v>1709</v>
      </c>
      <c r="BM21" s="75">
        <f t="shared" si="19"/>
        <v>1797</v>
      </c>
      <c r="BN21" s="75">
        <f t="shared" si="19"/>
        <v>1883</v>
      </c>
      <c r="BO21" s="75">
        <f t="shared" si="19"/>
        <v>2053</v>
      </c>
      <c r="BP21" s="75">
        <f t="shared" si="19"/>
        <v>2115</v>
      </c>
      <c r="BQ21" s="75">
        <f t="shared" si="19"/>
        <v>2080.5</v>
      </c>
      <c r="BR21" s="75"/>
      <c r="BS21" s="75"/>
      <c r="BT21" s="75"/>
      <c r="BU21" s="75">
        <f t="shared" ref="BU21:CC21" si="20">AG32</f>
        <v>1926.5</v>
      </c>
      <c r="BV21" s="75">
        <f t="shared" si="20"/>
        <v>1905</v>
      </c>
      <c r="BW21" s="75">
        <f t="shared" si="20"/>
        <v>1905</v>
      </c>
      <c r="BX21" s="75">
        <f t="shared" si="20"/>
        <v>1916</v>
      </c>
      <c r="BY21" s="75">
        <f t="shared" si="20"/>
        <v>1916.5</v>
      </c>
      <c r="BZ21" s="75">
        <f t="shared" si="20"/>
        <v>1827.5</v>
      </c>
      <c r="CA21" s="75">
        <f t="shared" si="20"/>
        <v>1784</v>
      </c>
      <c r="CB21" s="75">
        <f t="shared" si="20"/>
        <v>1735.5</v>
      </c>
      <c r="CC21" s="75">
        <f t="shared" si="20"/>
        <v>1639.5</v>
      </c>
    </row>
    <row r="22" spans="1:81" ht="16.5" customHeight="1" x14ac:dyDescent="0.2">
      <c r="A22" s="83" t="s">
        <v>105</v>
      </c>
      <c r="B22" s="132">
        <f>'G-3'!F10</f>
        <v>326</v>
      </c>
      <c r="C22" s="132">
        <f>'G-3'!F11</f>
        <v>311</v>
      </c>
      <c r="D22" s="132">
        <f>'G-3'!F12</f>
        <v>325</v>
      </c>
      <c r="E22" s="132">
        <f>'G-3'!F13</f>
        <v>270.5</v>
      </c>
      <c r="F22" s="132">
        <f>'G-3'!F14</f>
        <v>272</v>
      </c>
      <c r="G22" s="132">
        <f>'G-3'!F15</f>
        <v>252</v>
      </c>
      <c r="H22" s="132">
        <f>'G-3'!F16</f>
        <v>184.5</v>
      </c>
      <c r="I22" s="132">
        <f>'G-3'!F17</f>
        <v>250.5</v>
      </c>
      <c r="J22" s="132">
        <f>'G-3'!F18</f>
        <v>215</v>
      </c>
      <c r="K22" s="132">
        <f>'G-3'!F19</f>
        <v>205</v>
      </c>
      <c r="L22" s="133"/>
      <c r="M22" s="132">
        <f>'G-3'!F20</f>
        <v>188.5</v>
      </c>
      <c r="N22" s="132">
        <f>'G-3'!F21</f>
        <v>193</v>
      </c>
      <c r="O22" s="132">
        <f>'G-3'!F22</f>
        <v>210</v>
      </c>
      <c r="P22" s="132">
        <f>'G-3'!M10</f>
        <v>189.5</v>
      </c>
      <c r="Q22" s="132">
        <f>'G-3'!M11</f>
        <v>222.5</v>
      </c>
      <c r="R22" s="132">
        <f>'G-3'!M12</f>
        <v>204.5</v>
      </c>
      <c r="S22" s="132">
        <f>'G-3'!M13</f>
        <v>197</v>
      </c>
      <c r="T22" s="132">
        <f>'G-3'!M14</f>
        <v>218</v>
      </c>
      <c r="U22" s="132">
        <f>'G-3'!M15</f>
        <v>195</v>
      </c>
      <c r="V22" s="132">
        <f>'G-3'!M16</f>
        <v>187.5</v>
      </c>
      <c r="W22" s="132">
        <f>'G-3'!M17</f>
        <v>238</v>
      </c>
      <c r="X22" s="132">
        <f>'G-3'!M18</f>
        <v>275.5</v>
      </c>
      <c r="Y22" s="132">
        <f>'G-3'!M19</f>
        <v>260.5</v>
      </c>
      <c r="Z22" s="132">
        <f>'G-3'!M20</f>
        <v>283.5</v>
      </c>
      <c r="AA22" s="132">
        <f>'G-3'!M21</f>
        <v>284</v>
      </c>
      <c r="AB22" s="132">
        <f>'G-3'!M22</f>
        <v>266</v>
      </c>
      <c r="AC22" s="133"/>
      <c r="AD22" s="132">
        <f>'G-3'!T10</f>
        <v>246.5</v>
      </c>
      <c r="AE22" s="132">
        <f>'G-3'!T11</f>
        <v>239</v>
      </c>
      <c r="AF22" s="132">
        <f>'G-3'!T12</f>
        <v>222</v>
      </c>
      <c r="AG22" s="132">
        <f>'G-3'!T13</f>
        <v>256</v>
      </c>
      <c r="AH22" s="132">
        <f>'G-3'!T14</f>
        <v>251.5</v>
      </c>
      <c r="AI22" s="132">
        <f>'G-3'!T15</f>
        <v>232.5</v>
      </c>
      <c r="AJ22" s="132">
        <f>'G-3'!T16</f>
        <v>235</v>
      </c>
      <c r="AK22" s="132">
        <f>'G-3'!T17</f>
        <v>261.5</v>
      </c>
      <c r="AL22" s="132">
        <f>'G-3'!T18</f>
        <v>212</v>
      </c>
      <c r="AM22" s="132">
        <f>'G-3'!T19</f>
        <v>253.5</v>
      </c>
      <c r="AN22" s="132">
        <f>'G-3'!T20</f>
        <v>256.5</v>
      </c>
      <c r="AO22" s="132">
        <f>'G-3'!T21</f>
        <v>217</v>
      </c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4"/>
      <c r="CA22" s="84"/>
      <c r="CB22" s="84"/>
      <c r="CC22" s="84"/>
    </row>
    <row r="23" spans="1:81" ht="16.5" customHeight="1" x14ac:dyDescent="0.2">
      <c r="A23" s="83" t="s">
        <v>106</v>
      </c>
      <c r="B23" s="132"/>
      <c r="C23" s="132"/>
      <c r="D23" s="132"/>
      <c r="E23" s="132">
        <f>B22+C22+D22+E22</f>
        <v>1232.5</v>
      </c>
      <c r="F23" s="132">
        <f t="shared" ref="F23:K23" si="21">C22+D22+E22+F22</f>
        <v>1178.5</v>
      </c>
      <c r="G23" s="132">
        <f t="shared" si="21"/>
        <v>1119.5</v>
      </c>
      <c r="H23" s="132">
        <f t="shared" si="21"/>
        <v>979</v>
      </c>
      <c r="I23" s="132">
        <f t="shared" si="21"/>
        <v>959</v>
      </c>
      <c r="J23" s="132">
        <f t="shared" si="21"/>
        <v>902</v>
      </c>
      <c r="K23" s="132">
        <f t="shared" si="21"/>
        <v>855</v>
      </c>
      <c r="L23" s="133"/>
      <c r="M23" s="132"/>
      <c r="N23" s="132"/>
      <c r="O23" s="132"/>
      <c r="P23" s="132">
        <f>M22+N22+O22+P22</f>
        <v>781</v>
      </c>
      <c r="Q23" s="132">
        <f t="shared" ref="Q23:AB23" si="22">N22+O22+P22+Q22</f>
        <v>815</v>
      </c>
      <c r="R23" s="132">
        <f t="shared" si="22"/>
        <v>826.5</v>
      </c>
      <c r="S23" s="132">
        <f t="shared" si="22"/>
        <v>813.5</v>
      </c>
      <c r="T23" s="132">
        <f t="shared" si="22"/>
        <v>842</v>
      </c>
      <c r="U23" s="132">
        <f t="shared" si="22"/>
        <v>814.5</v>
      </c>
      <c r="V23" s="132">
        <f t="shared" si="22"/>
        <v>797.5</v>
      </c>
      <c r="W23" s="132">
        <f t="shared" si="22"/>
        <v>838.5</v>
      </c>
      <c r="X23" s="132">
        <f t="shared" si="22"/>
        <v>896</v>
      </c>
      <c r="Y23" s="132">
        <f t="shared" si="22"/>
        <v>961.5</v>
      </c>
      <c r="Z23" s="132">
        <f t="shared" si="22"/>
        <v>1057.5</v>
      </c>
      <c r="AA23" s="132">
        <f t="shared" si="22"/>
        <v>1103.5</v>
      </c>
      <c r="AB23" s="132">
        <f t="shared" si="22"/>
        <v>1094</v>
      </c>
      <c r="AC23" s="133"/>
      <c r="AD23" s="132"/>
      <c r="AE23" s="132"/>
      <c r="AF23" s="132"/>
      <c r="AG23" s="132">
        <f>AD22+AE22+AF22+AG22</f>
        <v>963.5</v>
      </c>
      <c r="AH23" s="132">
        <f t="shared" ref="AH23:AO23" si="23">AE22+AF22+AG22+AH22</f>
        <v>968.5</v>
      </c>
      <c r="AI23" s="132">
        <f t="shared" si="23"/>
        <v>962</v>
      </c>
      <c r="AJ23" s="132">
        <f t="shared" si="23"/>
        <v>975</v>
      </c>
      <c r="AK23" s="132">
        <f t="shared" si="23"/>
        <v>980.5</v>
      </c>
      <c r="AL23" s="132">
        <f t="shared" si="23"/>
        <v>941</v>
      </c>
      <c r="AM23" s="132">
        <f t="shared" si="23"/>
        <v>962</v>
      </c>
      <c r="AN23" s="132">
        <f t="shared" si="23"/>
        <v>983.5</v>
      </c>
      <c r="AO23" s="132">
        <f t="shared" si="23"/>
        <v>939</v>
      </c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  <c r="BM23" s="84"/>
      <c r="BN23" s="84"/>
      <c r="BO23" s="84"/>
      <c r="BP23" s="84"/>
      <c r="BQ23" s="84"/>
      <c r="BR23" s="84"/>
      <c r="BS23" s="84"/>
      <c r="BT23" s="84"/>
      <c r="BU23" s="84"/>
      <c r="BV23" s="84"/>
      <c r="BW23" s="84"/>
      <c r="BX23" s="84"/>
      <c r="BY23" s="84"/>
      <c r="BZ23" s="84"/>
      <c r="CA23" s="84"/>
      <c r="CB23" s="84"/>
      <c r="CC23" s="84"/>
    </row>
    <row r="24" spans="1:81" ht="16.5" customHeight="1" x14ac:dyDescent="0.2">
      <c r="A24" s="80" t="s">
        <v>107</v>
      </c>
      <c r="B24" s="134"/>
      <c r="C24" s="135" t="s">
        <v>108</v>
      </c>
      <c r="D24" s="136">
        <f>DIRECCIONALIDAD!J28/100</f>
        <v>0.37860082304526749</v>
      </c>
      <c r="E24" s="135"/>
      <c r="F24" s="135" t="s">
        <v>109</v>
      </c>
      <c r="G24" s="136">
        <f>DIRECCIONALIDAD!J29/100</f>
        <v>0.62139917695473246</v>
      </c>
      <c r="H24" s="135"/>
      <c r="I24" s="135" t="s">
        <v>110</v>
      </c>
      <c r="J24" s="136">
        <f>DIRECCIONALIDAD!J30/100</f>
        <v>0</v>
      </c>
      <c r="K24" s="137"/>
      <c r="L24" s="131"/>
      <c r="M24" s="134"/>
      <c r="N24" s="135"/>
      <c r="O24" s="135" t="s">
        <v>108</v>
      </c>
      <c r="P24" s="136">
        <f>DIRECCIONALIDAD!J31/100</f>
        <v>0.23375142531356899</v>
      </c>
      <c r="Q24" s="135"/>
      <c r="R24" s="135"/>
      <c r="S24" s="135"/>
      <c r="T24" s="135" t="s">
        <v>109</v>
      </c>
      <c r="U24" s="136">
        <f>DIRECCIONALIDAD!J32/100</f>
        <v>0.76624857468643104</v>
      </c>
      <c r="V24" s="135"/>
      <c r="W24" s="135"/>
      <c r="X24" s="135"/>
      <c r="Y24" s="135" t="s">
        <v>110</v>
      </c>
      <c r="Z24" s="136">
        <f>DIRECCIONALIDAD!J33/100</f>
        <v>0</v>
      </c>
      <c r="AA24" s="135"/>
      <c r="AB24" s="135"/>
      <c r="AC24" s="140"/>
      <c r="AD24" s="134"/>
      <c r="AE24" s="135" t="s">
        <v>108</v>
      </c>
      <c r="AF24" s="136">
        <f>DIRECCIONALIDAD!J34/100</f>
        <v>0.36955764541971431</v>
      </c>
      <c r="AG24" s="135"/>
      <c r="AH24" s="135"/>
      <c r="AI24" s="135"/>
      <c r="AJ24" s="135" t="s">
        <v>109</v>
      </c>
      <c r="AK24" s="136">
        <f>DIRECCIONALIDAD!J35/100</f>
        <v>0.63044235458028564</v>
      </c>
      <c r="AL24" s="135"/>
      <c r="AM24" s="135"/>
      <c r="AN24" s="135" t="s">
        <v>110</v>
      </c>
      <c r="AO24" s="138">
        <f>DIRECCIONALIDAD!J36/100</f>
        <v>0</v>
      </c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</row>
    <row r="25" spans="1:81" ht="16.5" customHeight="1" x14ac:dyDescent="0.2">
      <c r="A25" s="145" t="s">
        <v>152</v>
      </c>
      <c r="B25" s="146">
        <f>MAX(B23:K23)</f>
        <v>1232.5</v>
      </c>
      <c r="C25" s="135" t="s">
        <v>108</v>
      </c>
      <c r="D25" s="147">
        <f>+B25*D24</f>
        <v>466.62551440329219</v>
      </c>
      <c r="E25" s="135"/>
      <c r="F25" s="135" t="s">
        <v>109</v>
      </c>
      <c r="G25" s="147">
        <f>+B25*G24</f>
        <v>765.8744855967077</v>
      </c>
      <c r="H25" s="135"/>
      <c r="I25" s="135" t="s">
        <v>110</v>
      </c>
      <c r="J25" s="147">
        <f>+B25*J24</f>
        <v>0</v>
      </c>
      <c r="K25" s="137"/>
      <c r="L25" s="131"/>
      <c r="M25" s="146">
        <f>MAX(M23:AB23)</f>
        <v>1103.5</v>
      </c>
      <c r="N25" s="135"/>
      <c r="O25" s="135" t="s">
        <v>108</v>
      </c>
      <c r="P25" s="148">
        <f>+M25*P24</f>
        <v>257.94469783352338</v>
      </c>
      <c r="Q25" s="135"/>
      <c r="R25" s="135"/>
      <c r="S25" s="135"/>
      <c r="T25" s="135" t="s">
        <v>109</v>
      </c>
      <c r="U25" s="148">
        <f>+M25*U24</f>
        <v>845.55530216647662</v>
      </c>
      <c r="V25" s="135"/>
      <c r="W25" s="135"/>
      <c r="X25" s="135"/>
      <c r="Y25" s="135" t="s">
        <v>110</v>
      </c>
      <c r="Z25" s="148">
        <f>+M25*Z24</f>
        <v>0</v>
      </c>
      <c r="AA25" s="135"/>
      <c r="AB25" s="137"/>
      <c r="AC25" s="131"/>
      <c r="AD25" s="146">
        <f>MAX(AD23:AO23)</f>
        <v>983.5</v>
      </c>
      <c r="AE25" s="135" t="s">
        <v>108</v>
      </c>
      <c r="AF25" s="147">
        <f>+AD25*AF24</f>
        <v>363.45994427028904</v>
      </c>
      <c r="AG25" s="135"/>
      <c r="AH25" s="135"/>
      <c r="AI25" s="135"/>
      <c r="AJ25" s="135" t="s">
        <v>109</v>
      </c>
      <c r="AK25" s="147">
        <f>+AD25*AK24</f>
        <v>620.04005572971096</v>
      </c>
      <c r="AL25" s="135"/>
      <c r="AM25" s="135"/>
      <c r="AN25" s="135" t="s">
        <v>110</v>
      </c>
      <c r="AO25" s="149">
        <f>+AD25*AO24</f>
        <v>0</v>
      </c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</row>
    <row r="26" spans="1:81" ht="16.5" customHeight="1" x14ac:dyDescent="0.2">
      <c r="A26" s="75"/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219" t="s">
        <v>104</v>
      </c>
      <c r="U26" s="219"/>
      <c r="V26" s="139">
        <v>4</v>
      </c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</row>
    <row r="27" spans="1:81" ht="16.5" customHeight="1" x14ac:dyDescent="0.2">
      <c r="A27" s="83" t="s">
        <v>105</v>
      </c>
      <c r="B27" s="132">
        <f>'G-4'!F10</f>
        <v>0</v>
      </c>
      <c r="C27" s="132">
        <f>'G-4'!F11</f>
        <v>0</v>
      </c>
      <c r="D27" s="132">
        <f>'G-4'!F12</f>
        <v>0</v>
      </c>
      <c r="E27" s="132">
        <f>'G-4'!F13</f>
        <v>0</v>
      </c>
      <c r="F27" s="132">
        <f>'G-4'!F14</f>
        <v>0</v>
      </c>
      <c r="G27" s="132">
        <f>'G-4'!F15</f>
        <v>0</v>
      </c>
      <c r="H27" s="132">
        <f>'G-4'!F16</f>
        <v>0</v>
      </c>
      <c r="I27" s="132">
        <f>'G-4'!F17</f>
        <v>0</v>
      </c>
      <c r="J27" s="132">
        <f>'G-4'!F18</f>
        <v>0</v>
      </c>
      <c r="K27" s="132">
        <f>'G-4'!F19</f>
        <v>0</v>
      </c>
      <c r="L27" s="133"/>
      <c r="M27" s="132">
        <f>'G-4'!F20</f>
        <v>0</v>
      </c>
      <c r="N27" s="132">
        <f>'G-4'!F21</f>
        <v>0</v>
      </c>
      <c r="O27" s="132">
        <f>'G-4'!F22</f>
        <v>0</v>
      </c>
      <c r="P27" s="132">
        <f>'G-4'!M10</f>
        <v>0</v>
      </c>
      <c r="Q27" s="132">
        <f>'G-4'!M11</f>
        <v>0</v>
      </c>
      <c r="R27" s="132">
        <f>'G-4'!M12</f>
        <v>0</v>
      </c>
      <c r="S27" s="132">
        <f>'G-4'!M13</f>
        <v>0</v>
      </c>
      <c r="T27" s="132">
        <f>'G-4'!M14</f>
        <v>0</v>
      </c>
      <c r="U27" s="132">
        <f>'G-4'!M15</f>
        <v>0</v>
      </c>
      <c r="V27" s="132">
        <f>'G-4'!M16</f>
        <v>0</v>
      </c>
      <c r="W27" s="132">
        <f>'G-4'!M17</f>
        <v>0</v>
      </c>
      <c r="X27" s="132">
        <f>'G-4'!M18</f>
        <v>0</v>
      </c>
      <c r="Y27" s="132">
        <f>'G-4'!M19</f>
        <v>0</v>
      </c>
      <c r="Z27" s="132">
        <f>'G-4'!M20</f>
        <v>0</v>
      </c>
      <c r="AA27" s="132">
        <f>'G-4'!M21</f>
        <v>0</v>
      </c>
      <c r="AB27" s="132">
        <f>'G-4'!M22</f>
        <v>0</v>
      </c>
      <c r="AC27" s="133"/>
      <c r="AD27" s="132">
        <f>'G-4'!T10</f>
        <v>0</v>
      </c>
      <c r="AE27" s="132">
        <f>'G-4'!T11</f>
        <v>0</v>
      </c>
      <c r="AF27" s="132">
        <f>'G-4'!T12</f>
        <v>0</v>
      </c>
      <c r="AG27" s="132">
        <f>'G-4'!T13</f>
        <v>0</v>
      </c>
      <c r="AH27" s="132">
        <f>'G-4'!T14</f>
        <v>0</v>
      </c>
      <c r="AI27" s="132">
        <f>'G-4'!T15</f>
        <v>0</v>
      </c>
      <c r="AJ27" s="132">
        <f>'G-4'!T16</f>
        <v>0</v>
      </c>
      <c r="AK27" s="132">
        <f>'G-4'!T17</f>
        <v>0</v>
      </c>
      <c r="AL27" s="132">
        <f>'G-4'!T18</f>
        <v>0</v>
      </c>
      <c r="AM27" s="132">
        <f>'G-4'!T19</f>
        <v>0</v>
      </c>
      <c r="AN27" s="132">
        <f>'G-4'!T20</f>
        <v>0</v>
      </c>
      <c r="AO27" s="132">
        <f>'G-4'!T21</f>
        <v>0</v>
      </c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</row>
    <row r="28" spans="1:81" ht="16.5" customHeight="1" x14ac:dyDescent="0.2">
      <c r="A28" s="83" t="s">
        <v>106</v>
      </c>
      <c r="B28" s="132"/>
      <c r="C28" s="132"/>
      <c r="D28" s="132"/>
      <c r="E28" s="132">
        <f>B27+C27+D27+E27</f>
        <v>0</v>
      </c>
      <c r="F28" s="132">
        <f t="shared" ref="F28:K28" si="24">C27+D27+E27+F27</f>
        <v>0</v>
      </c>
      <c r="G28" s="132">
        <f t="shared" si="24"/>
        <v>0</v>
      </c>
      <c r="H28" s="132">
        <f t="shared" si="24"/>
        <v>0</v>
      </c>
      <c r="I28" s="132">
        <f t="shared" si="24"/>
        <v>0</v>
      </c>
      <c r="J28" s="132">
        <f t="shared" si="24"/>
        <v>0</v>
      </c>
      <c r="K28" s="132">
        <f t="shared" si="24"/>
        <v>0</v>
      </c>
      <c r="L28" s="133"/>
      <c r="M28" s="132"/>
      <c r="N28" s="132"/>
      <c r="O28" s="132"/>
      <c r="P28" s="132">
        <f>M27+N27+O27+P27</f>
        <v>0</v>
      </c>
      <c r="Q28" s="132">
        <f t="shared" ref="Q28:AB28" si="25">N27+O27+P27+Q27</f>
        <v>0</v>
      </c>
      <c r="R28" s="132">
        <f t="shared" si="25"/>
        <v>0</v>
      </c>
      <c r="S28" s="132">
        <f t="shared" si="25"/>
        <v>0</v>
      </c>
      <c r="T28" s="132">
        <f t="shared" si="25"/>
        <v>0</v>
      </c>
      <c r="U28" s="132">
        <f t="shared" si="25"/>
        <v>0</v>
      </c>
      <c r="V28" s="132">
        <f t="shared" si="25"/>
        <v>0</v>
      </c>
      <c r="W28" s="132">
        <f t="shared" si="25"/>
        <v>0</v>
      </c>
      <c r="X28" s="132">
        <f t="shared" si="25"/>
        <v>0</v>
      </c>
      <c r="Y28" s="132">
        <f t="shared" si="25"/>
        <v>0</v>
      </c>
      <c r="Z28" s="132">
        <f t="shared" si="25"/>
        <v>0</v>
      </c>
      <c r="AA28" s="132">
        <f t="shared" si="25"/>
        <v>0</v>
      </c>
      <c r="AB28" s="132">
        <f t="shared" si="25"/>
        <v>0</v>
      </c>
      <c r="AC28" s="133"/>
      <c r="AD28" s="132"/>
      <c r="AE28" s="132"/>
      <c r="AF28" s="132"/>
      <c r="AG28" s="132">
        <f>AD27+AE27+AF27+AG27</f>
        <v>0</v>
      </c>
      <c r="AH28" s="132">
        <f t="shared" ref="AH28:AO28" si="26">AE27+AF27+AG27+AH27</f>
        <v>0</v>
      </c>
      <c r="AI28" s="132">
        <f t="shared" si="26"/>
        <v>0</v>
      </c>
      <c r="AJ28" s="132">
        <f t="shared" si="26"/>
        <v>0</v>
      </c>
      <c r="AK28" s="132">
        <f t="shared" si="26"/>
        <v>0</v>
      </c>
      <c r="AL28" s="132">
        <f t="shared" si="26"/>
        <v>0</v>
      </c>
      <c r="AM28" s="132">
        <f t="shared" si="26"/>
        <v>0</v>
      </c>
      <c r="AN28" s="132">
        <f t="shared" si="26"/>
        <v>0</v>
      </c>
      <c r="AO28" s="132">
        <f t="shared" si="26"/>
        <v>0</v>
      </c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  <c r="BM28" s="84"/>
      <c r="BN28" s="84"/>
      <c r="BO28" s="84"/>
      <c r="BP28" s="84"/>
      <c r="BQ28" s="84"/>
      <c r="BR28" s="84"/>
      <c r="BS28" s="84"/>
      <c r="BT28" s="84"/>
      <c r="BU28" s="84"/>
      <c r="BV28" s="84"/>
      <c r="BW28" s="84"/>
      <c r="BX28" s="84"/>
      <c r="BY28" s="84"/>
      <c r="BZ28" s="84"/>
      <c r="CA28" s="84"/>
      <c r="CB28" s="84"/>
      <c r="CC28" s="84"/>
    </row>
    <row r="29" spans="1:81" ht="16.5" customHeight="1" x14ac:dyDescent="0.2">
      <c r="A29" s="80" t="s">
        <v>107</v>
      </c>
      <c r="B29" s="134"/>
      <c r="C29" s="135" t="s">
        <v>108</v>
      </c>
      <c r="D29" s="136">
        <f>DIRECCIONALIDAD!J37/100</f>
        <v>0</v>
      </c>
      <c r="E29" s="135"/>
      <c r="F29" s="135" t="s">
        <v>109</v>
      </c>
      <c r="G29" s="136">
        <f>DIRECCIONALIDAD!J38/100</f>
        <v>0</v>
      </c>
      <c r="H29" s="135"/>
      <c r="I29" s="135" t="s">
        <v>110</v>
      </c>
      <c r="J29" s="136">
        <f>DIRECCIONALIDAD!J39/100</f>
        <v>0</v>
      </c>
      <c r="K29" s="137"/>
      <c r="L29" s="131"/>
      <c r="M29" s="134"/>
      <c r="N29" s="135"/>
      <c r="O29" s="135" t="s">
        <v>108</v>
      </c>
      <c r="P29" s="136">
        <f>DIRECCIONALIDAD!J40/100</f>
        <v>0</v>
      </c>
      <c r="Q29" s="135"/>
      <c r="R29" s="135"/>
      <c r="S29" s="135"/>
      <c r="T29" s="135" t="s">
        <v>109</v>
      </c>
      <c r="U29" s="136">
        <f>DIRECCIONALIDAD!J41/100</f>
        <v>0</v>
      </c>
      <c r="V29" s="135"/>
      <c r="W29" s="135"/>
      <c r="X29" s="135"/>
      <c r="Y29" s="135" t="s">
        <v>110</v>
      </c>
      <c r="Z29" s="136">
        <f>DIRECCIONALIDAD!J42/100</f>
        <v>0</v>
      </c>
      <c r="AA29" s="135"/>
      <c r="AB29" s="137"/>
      <c r="AC29" s="131"/>
      <c r="AD29" s="134"/>
      <c r="AE29" s="135" t="s">
        <v>108</v>
      </c>
      <c r="AF29" s="136">
        <f>DIRECCIONALIDAD!J43/100</f>
        <v>0</v>
      </c>
      <c r="AG29" s="135"/>
      <c r="AH29" s="135"/>
      <c r="AI29" s="135"/>
      <c r="AJ29" s="135" t="s">
        <v>109</v>
      </c>
      <c r="AK29" s="136">
        <f>DIRECCIONALIDAD!J44/100</f>
        <v>0</v>
      </c>
      <c r="AL29" s="135"/>
      <c r="AM29" s="135"/>
      <c r="AN29" s="135" t="s">
        <v>110</v>
      </c>
      <c r="AO29" s="138">
        <f>DIRECCIONALIDAD!J45/100</f>
        <v>0</v>
      </c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</row>
    <row r="30" spans="1:81" ht="16.5" customHeight="1" x14ac:dyDescent="0.2">
      <c r="A30" s="75"/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219" t="s">
        <v>104</v>
      </c>
      <c r="U30" s="219"/>
      <c r="V30" s="130" t="s">
        <v>111</v>
      </c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</row>
    <row r="31" spans="1:81" ht="16.5" customHeight="1" x14ac:dyDescent="0.2">
      <c r="A31" s="83" t="s">
        <v>105</v>
      </c>
      <c r="B31" s="132">
        <f>B13+B17+B22+B27</f>
        <v>562.5</v>
      </c>
      <c r="C31" s="132">
        <f t="shared" ref="C31:K31" si="27">C13+C17+C22+C27</f>
        <v>568.5</v>
      </c>
      <c r="D31" s="132">
        <f t="shared" si="27"/>
        <v>571</v>
      </c>
      <c r="E31" s="132">
        <f t="shared" si="27"/>
        <v>495.5</v>
      </c>
      <c r="F31" s="132">
        <f t="shared" si="27"/>
        <v>492</v>
      </c>
      <c r="G31" s="132">
        <f t="shared" si="27"/>
        <v>452.5</v>
      </c>
      <c r="H31" s="132">
        <f t="shared" si="27"/>
        <v>400</v>
      </c>
      <c r="I31" s="132">
        <f t="shared" si="27"/>
        <v>492.5</v>
      </c>
      <c r="J31" s="132">
        <f t="shared" si="27"/>
        <v>431</v>
      </c>
      <c r="K31" s="132">
        <f t="shared" si="27"/>
        <v>430.5</v>
      </c>
      <c r="L31" s="133"/>
      <c r="M31" s="132">
        <f>M13+M17+M22+M27</f>
        <v>403.5</v>
      </c>
      <c r="N31" s="132">
        <f t="shared" ref="N31:AB31" si="28">N13+N17+N22+N27</f>
        <v>402</v>
      </c>
      <c r="O31" s="132">
        <f t="shared" si="28"/>
        <v>426.5</v>
      </c>
      <c r="P31" s="132">
        <f t="shared" si="28"/>
        <v>422.5</v>
      </c>
      <c r="Q31" s="132">
        <f t="shared" si="28"/>
        <v>473</v>
      </c>
      <c r="R31" s="132">
        <f t="shared" si="28"/>
        <v>435.5</v>
      </c>
      <c r="S31" s="132">
        <f t="shared" si="28"/>
        <v>397</v>
      </c>
      <c r="T31" s="132">
        <f t="shared" si="28"/>
        <v>463.5</v>
      </c>
      <c r="U31" s="132">
        <f t="shared" si="28"/>
        <v>414</v>
      </c>
      <c r="V31" s="132">
        <f t="shared" si="28"/>
        <v>357.5</v>
      </c>
      <c r="W31" s="132">
        <f t="shared" si="28"/>
        <v>474</v>
      </c>
      <c r="X31" s="132">
        <f t="shared" si="28"/>
        <v>551.5</v>
      </c>
      <c r="Y31" s="132">
        <f t="shared" si="28"/>
        <v>500</v>
      </c>
      <c r="Z31" s="132">
        <f t="shared" si="28"/>
        <v>527.5</v>
      </c>
      <c r="AA31" s="132">
        <f t="shared" si="28"/>
        <v>536</v>
      </c>
      <c r="AB31" s="132">
        <f t="shared" si="28"/>
        <v>517</v>
      </c>
      <c r="AC31" s="133"/>
      <c r="AD31" s="132">
        <f>AD13+AD17+AD22+AD27</f>
        <v>502</v>
      </c>
      <c r="AE31" s="132">
        <f t="shared" ref="AE31:AO31" si="29">AE13+AE17+AE22+AE27</f>
        <v>481</v>
      </c>
      <c r="AF31" s="132">
        <f t="shared" si="29"/>
        <v>453.5</v>
      </c>
      <c r="AG31" s="132">
        <f t="shared" si="29"/>
        <v>490</v>
      </c>
      <c r="AH31" s="132">
        <f t="shared" si="29"/>
        <v>480.5</v>
      </c>
      <c r="AI31" s="132">
        <f t="shared" si="29"/>
        <v>481</v>
      </c>
      <c r="AJ31" s="132">
        <f t="shared" si="29"/>
        <v>464.5</v>
      </c>
      <c r="AK31" s="132">
        <f t="shared" si="29"/>
        <v>490.5</v>
      </c>
      <c r="AL31" s="132">
        <f t="shared" si="29"/>
        <v>391.5</v>
      </c>
      <c r="AM31" s="132">
        <f t="shared" si="29"/>
        <v>437.5</v>
      </c>
      <c r="AN31" s="132">
        <f t="shared" si="29"/>
        <v>416</v>
      </c>
      <c r="AO31" s="132">
        <f t="shared" si="29"/>
        <v>394.5</v>
      </c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4"/>
      <c r="BM31" s="84"/>
      <c r="BN31" s="84"/>
      <c r="BO31" s="84"/>
      <c r="BP31" s="84"/>
      <c r="BQ31" s="84"/>
      <c r="BR31" s="84"/>
      <c r="BS31" s="84"/>
      <c r="BT31" s="84"/>
      <c r="BU31" s="84"/>
      <c r="BV31" s="84"/>
      <c r="BW31" s="84"/>
      <c r="BX31" s="84"/>
      <c r="BY31" s="84"/>
      <c r="BZ31" s="84"/>
      <c r="CA31" s="84"/>
      <c r="CB31" s="84"/>
      <c r="CC31" s="84"/>
    </row>
    <row r="32" spans="1:81" ht="16.5" customHeight="1" x14ac:dyDescent="0.2">
      <c r="A32" s="83" t="s">
        <v>106</v>
      </c>
      <c r="B32" s="132"/>
      <c r="C32" s="132"/>
      <c r="D32" s="132"/>
      <c r="E32" s="132">
        <f>B31+C31+D31+E31</f>
        <v>2197.5</v>
      </c>
      <c r="F32" s="132">
        <f t="shared" ref="F32:K32" si="30">C31+D31+E31+F31</f>
        <v>2127</v>
      </c>
      <c r="G32" s="132">
        <f t="shared" si="30"/>
        <v>2011</v>
      </c>
      <c r="H32" s="132">
        <f t="shared" si="30"/>
        <v>1840</v>
      </c>
      <c r="I32" s="132">
        <f t="shared" si="30"/>
        <v>1837</v>
      </c>
      <c r="J32" s="132">
        <f t="shared" si="30"/>
        <v>1776</v>
      </c>
      <c r="K32" s="132">
        <f t="shared" si="30"/>
        <v>1754</v>
      </c>
      <c r="L32" s="133"/>
      <c r="M32" s="132"/>
      <c r="N32" s="132"/>
      <c r="O32" s="132"/>
      <c r="P32" s="132">
        <f>M31+N31+O31+P31</f>
        <v>1654.5</v>
      </c>
      <c r="Q32" s="132">
        <f t="shared" ref="Q32:AB32" si="31">N31+O31+P31+Q31</f>
        <v>1724</v>
      </c>
      <c r="R32" s="132">
        <f t="shared" si="31"/>
        <v>1757.5</v>
      </c>
      <c r="S32" s="132">
        <f t="shared" si="31"/>
        <v>1728</v>
      </c>
      <c r="T32" s="132">
        <f t="shared" si="31"/>
        <v>1769</v>
      </c>
      <c r="U32" s="132">
        <f t="shared" si="31"/>
        <v>1710</v>
      </c>
      <c r="V32" s="132">
        <f t="shared" si="31"/>
        <v>1632</v>
      </c>
      <c r="W32" s="132">
        <f t="shared" si="31"/>
        <v>1709</v>
      </c>
      <c r="X32" s="132">
        <f t="shared" si="31"/>
        <v>1797</v>
      </c>
      <c r="Y32" s="132">
        <f t="shared" si="31"/>
        <v>1883</v>
      </c>
      <c r="Z32" s="132">
        <f t="shared" si="31"/>
        <v>2053</v>
      </c>
      <c r="AA32" s="132">
        <f t="shared" si="31"/>
        <v>2115</v>
      </c>
      <c r="AB32" s="132">
        <f t="shared" si="31"/>
        <v>2080.5</v>
      </c>
      <c r="AC32" s="133"/>
      <c r="AD32" s="132"/>
      <c r="AE32" s="132"/>
      <c r="AF32" s="132"/>
      <c r="AG32" s="132">
        <f>AD31+AE31+AF31+AG31</f>
        <v>1926.5</v>
      </c>
      <c r="AH32" s="132">
        <f t="shared" ref="AH32:AO32" si="32">AE31+AF31+AG31+AH31</f>
        <v>1905</v>
      </c>
      <c r="AI32" s="132">
        <f t="shared" si="32"/>
        <v>1905</v>
      </c>
      <c r="AJ32" s="132">
        <f t="shared" si="32"/>
        <v>1916</v>
      </c>
      <c r="AK32" s="132">
        <f t="shared" si="32"/>
        <v>1916.5</v>
      </c>
      <c r="AL32" s="132">
        <f t="shared" si="32"/>
        <v>1827.5</v>
      </c>
      <c r="AM32" s="132">
        <f t="shared" si="32"/>
        <v>1784</v>
      </c>
      <c r="AN32" s="132">
        <f t="shared" si="32"/>
        <v>1735.5</v>
      </c>
      <c r="AO32" s="132">
        <f t="shared" si="32"/>
        <v>1639.5</v>
      </c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</row>
    <row r="33" spans="1:81" x14ac:dyDescent="0.2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</row>
    <row r="34" spans="1:81" x14ac:dyDescent="0.2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220"/>
      <c r="R34" s="220"/>
      <c r="S34" s="220"/>
      <c r="T34" s="220"/>
      <c r="U34" s="220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</row>
    <row r="35" spans="1:81" x14ac:dyDescent="0.2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84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</row>
    <row r="36" spans="1:81" x14ac:dyDescent="0.2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84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</row>
    <row r="37" spans="1:81" x14ac:dyDescent="0.2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84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</row>
    <row r="38" spans="1:81" x14ac:dyDescent="0.2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84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</row>
    <row r="39" spans="1:81" x14ac:dyDescent="0.2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84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</row>
    <row r="40" spans="1:81" x14ac:dyDescent="0.2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84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</row>
    <row r="41" spans="1:81" x14ac:dyDescent="0.2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84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</row>
    <row r="42" spans="1:81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84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</row>
    <row r="43" spans="1:81" x14ac:dyDescent="0.2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84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</row>
    <row r="44" spans="1:81" x14ac:dyDescent="0.2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84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</row>
    <row r="45" spans="1:81" x14ac:dyDescent="0.2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8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</row>
    <row r="46" spans="1:81" x14ac:dyDescent="0.2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84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</row>
    <row r="47" spans="1:81" x14ac:dyDescent="0.2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84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</row>
    <row r="48" spans="1:81" x14ac:dyDescent="0.2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84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</row>
    <row r="49" spans="1:81" x14ac:dyDescent="0.2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</row>
    <row r="50" spans="1:81" x14ac:dyDescent="0.2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</row>
    <row r="51" spans="1:81" x14ac:dyDescent="0.2">
      <c r="A51" s="75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</row>
    <row r="52" spans="1:81" x14ac:dyDescent="0.2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</row>
    <row r="53" spans="1:81" x14ac:dyDescent="0.2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</row>
    <row r="54" spans="1:81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</row>
    <row r="55" spans="1:81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</row>
    <row r="56" spans="1:81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</row>
    <row r="57" spans="1:81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</row>
    <row r="58" spans="1:81" x14ac:dyDescent="0.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</row>
    <row r="59" spans="1:81" x14ac:dyDescent="0.2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</row>
    <row r="60" spans="1:81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</row>
    <row r="61" spans="1:81" x14ac:dyDescent="0.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</row>
    <row r="62" spans="1:81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</row>
    <row r="63" spans="1:81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75"/>
      <c r="BX63" s="75"/>
      <c r="BY63" s="75"/>
      <c r="BZ63" s="75"/>
      <c r="CA63" s="75"/>
      <c r="CB63" s="75"/>
      <c r="CC63" s="75"/>
    </row>
    <row r="64" spans="1:81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</row>
    <row r="65" spans="1:81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</row>
    <row r="66" spans="1:81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5"/>
      <c r="CA66" s="75"/>
      <c r="CB66" s="75"/>
      <c r="CC66" s="75"/>
    </row>
    <row r="67" spans="1:81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75"/>
      <c r="BS67" s="75"/>
      <c r="BT67" s="75"/>
      <c r="BU67" s="75"/>
      <c r="BV67" s="75"/>
      <c r="BW67" s="75"/>
      <c r="BX67" s="75"/>
      <c r="BY67" s="75"/>
      <c r="BZ67" s="75"/>
      <c r="CA67" s="75"/>
      <c r="CB67" s="75"/>
      <c r="CC67" s="75"/>
    </row>
    <row r="68" spans="1:81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</row>
    <row r="69" spans="1:81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  <c r="AW69" s="75"/>
      <c r="AX69" s="75"/>
      <c r="AY69" s="75"/>
      <c r="AZ69" s="75"/>
      <c r="BA69" s="75"/>
      <c r="BB69" s="75"/>
      <c r="BC69" s="75"/>
      <c r="BD69" s="75"/>
      <c r="BE69" s="75"/>
      <c r="BF69" s="75"/>
      <c r="BG69" s="75"/>
      <c r="BH69" s="75"/>
      <c r="BI69" s="75"/>
      <c r="BJ69" s="75"/>
      <c r="BK69" s="75"/>
      <c r="BL69" s="75"/>
      <c r="BM69" s="75"/>
      <c r="BN69" s="75"/>
      <c r="BO69" s="75"/>
      <c r="BP69" s="75"/>
      <c r="BQ69" s="75"/>
      <c r="BR69" s="75"/>
      <c r="BS69" s="75"/>
      <c r="BT69" s="75"/>
      <c r="BU69" s="75"/>
      <c r="BV69" s="75"/>
      <c r="BW69" s="75"/>
      <c r="BX69" s="75"/>
      <c r="BY69" s="75"/>
      <c r="BZ69" s="75"/>
      <c r="CA69" s="75"/>
      <c r="CB69" s="75"/>
      <c r="CC69" s="75"/>
    </row>
    <row r="70" spans="1:81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</row>
    <row r="71" spans="1:81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75"/>
      <c r="AT71" s="75"/>
      <c r="AU71" s="75"/>
      <c r="AV71" s="75"/>
      <c r="AW71" s="75"/>
      <c r="AX71" s="75"/>
      <c r="AY71" s="75"/>
      <c r="AZ71" s="75"/>
      <c r="BA71" s="75"/>
      <c r="BB71" s="75"/>
      <c r="BC71" s="75"/>
      <c r="BD71" s="75"/>
      <c r="BE71" s="75"/>
      <c r="BF71" s="75"/>
      <c r="BG71" s="75"/>
      <c r="BH71" s="75"/>
      <c r="BI71" s="75"/>
      <c r="BJ71" s="75"/>
      <c r="BK71" s="75"/>
      <c r="BL71" s="75"/>
      <c r="BM71" s="75"/>
      <c r="BN71" s="75"/>
      <c r="BO71" s="75"/>
      <c r="BP71" s="75"/>
      <c r="BQ71" s="75"/>
      <c r="BR71" s="75"/>
      <c r="BS71" s="75"/>
      <c r="BT71" s="75"/>
      <c r="BU71" s="75"/>
      <c r="BV71" s="75"/>
      <c r="BW71" s="75"/>
      <c r="BX71" s="75"/>
      <c r="BY71" s="75"/>
      <c r="BZ71" s="75"/>
      <c r="CA71" s="75"/>
      <c r="CB71" s="75"/>
      <c r="CC71" s="75"/>
    </row>
    <row r="72" spans="1:81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</row>
    <row r="73" spans="1:81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5"/>
      <c r="BB73" s="75"/>
      <c r="BC73" s="75"/>
      <c r="BD73" s="75"/>
      <c r="BE73" s="75"/>
      <c r="BF73" s="75"/>
      <c r="BG73" s="75"/>
      <c r="BH73" s="75"/>
      <c r="BI73" s="75"/>
      <c r="BJ73" s="75"/>
      <c r="BK73" s="75"/>
      <c r="BL73" s="75"/>
      <c r="BM73" s="75"/>
      <c r="BN73" s="75"/>
      <c r="BO73" s="75"/>
      <c r="BP73" s="75"/>
      <c r="BQ73" s="75"/>
      <c r="BR73" s="75"/>
      <c r="BS73" s="75"/>
      <c r="BT73" s="75"/>
      <c r="BU73" s="75"/>
      <c r="BV73" s="75"/>
      <c r="BW73" s="75"/>
      <c r="BX73" s="75"/>
      <c r="BY73" s="75"/>
      <c r="BZ73" s="75"/>
      <c r="CA73" s="75"/>
      <c r="CB73" s="75"/>
      <c r="CC73" s="75"/>
    </row>
    <row r="74" spans="1:81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75"/>
      <c r="BN74" s="75"/>
      <c r="BO74" s="75"/>
      <c r="BP74" s="75"/>
      <c r="BQ74" s="75"/>
      <c r="BR74" s="75"/>
      <c r="BS74" s="75"/>
      <c r="BT74" s="75"/>
      <c r="BU74" s="75"/>
      <c r="BV74" s="75"/>
      <c r="BW74" s="75"/>
      <c r="BX74" s="75"/>
      <c r="BY74" s="75"/>
      <c r="BZ74" s="75"/>
      <c r="CA74" s="75"/>
      <c r="CB74" s="75"/>
      <c r="CC74" s="75"/>
    </row>
    <row r="75" spans="1:81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5"/>
      <c r="BK75" s="75"/>
      <c r="BL75" s="75"/>
      <c r="BM75" s="75"/>
      <c r="BN75" s="75"/>
      <c r="BO75" s="75"/>
      <c r="BP75" s="75"/>
      <c r="BQ75" s="75"/>
      <c r="BR75" s="75"/>
      <c r="BS75" s="75"/>
      <c r="BT75" s="75"/>
      <c r="BU75" s="75"/>
      <c r="BV75" s="75"/>
      <c r="BW75" s="75"/>
      <c r="BX75" s="75"/>
      <c r="BY75" s="75"/>
      <c r="BZ75" s="75"/>
      <c r="CA75" s="75"/>
      <c r="CB75" s="75"/>
      <c r="CC75" s="75"/>
    </row>
    <row r="76" spans="1:81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5"/>
      <c r="BK76" s="75"/>
      <c r="BL76" s="75"/>
      <c r="BM76" s="75"/>
      <c r="BN76" s="75"/>
      <c r="BO76" s="75"/>
      <c r="BP76" s="75"/>
      <c r="BQ76" s="75"/>
      <c r="BR76" s="75"/>
      <c r="BS76" s="75"/>
      <c r="BT76" s="75"/>
      <c r="BU76" s="75"/>
      <c r="BV76" s="75"/>
      <c r="BW76" s="75"/>
      <c r="BX76" s="75"/>
      <c r="BY76" s="75"/>
      <c r="BZ76" s="75"/>
      <c r="CA76" s="75"/>
      <c r="CB76" s="75"/>
      <c r="CC76" s="75"/>
    </row>
    <row r="77" spans="1:81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</row>
    <row r="78" spans="1:81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  <c r="BH78" s="75"/>
      <c r="BI78" s="75"/>
      <c r="BJ78" s="75"/>
      <c r="BK78" s="75"/>
      <c r="BL78" s="75"/>
      <c r="BM78" s="75"/>
      <c r="BN78" s="75"/>
      <c r="BO78" s="75"/>
      <c r="BP78" s="75"/>
      <c r="BQ78" s="75"/>
      <c r="BR78" s="75"/>
      <c r="BS78" s="75"/>
      <c r="BT78" s="75"/>
      <c r="BU78" s="75"/>
      <c r="BV78" s="75"/>
      <c r="BW78" s="75"/>
      <c r="BX78" s="75"/>
      <c r="BY78" s="75"/>
      <c r="BZ78" s="75"/>
      <c r="CA78" s="75"/>
      <c r="CB78" s="75"/>
      <c r="CC78" s="75"/>
    </row>
    <row r="79" spans="1:81" x14ac:dyDescent="0.2">
      <c r="A79" s="75"/>
      <c r="B79" s="75"/>
      <c r="C79" s="75"/>
      <c r="D79" s="75"/>
      <c r="E79" s="75"/>
      <c r="F79" s="75"/>
      <c r="G79" s="8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75"/>
      <c r="BJ79" s="75"/>
      <c r="BK79" s="75"/>
      <c r="BL79" s="75"/>
      <c r="BM79" s="75"/>
      <c r="BN79" s="75"/>
      <c r="BO79" s="75"/>
      <c r="BP79" s="75"/>
      <c r="BQ79" s="75"/>
      <c r="BR79" s="75"/>
      <c r="BS79" s="75"/>
      <c r="BT79" s="75"/>
      <c r="BU79" s="75"/>
      <c r="BV79" s="75"/>
      <c r="BW79" s="75"/>
      <c r="BX79" s="75"/>
      <c r="BY79" s="75"/>
      <c r="BZ79" s="75"/>
      <c r="CA79" s="75"/>
      <c r="CB79" s="75"/>
      <c r="CC79" s="75"/>
    </row>
    <row r="80" spans="1:81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75"/>
      <c r="BJ80" s="75"/>
      <c r="BK80" s="75"/>
      <c r="BL80" s="75"/>
      <c r="BM80" s="75"/>
      <c r="BN80" s="75"/>
      <c r="BO80" s="75"/>
      <c r="BP80" s="75"/>
      <c r="BQ80" s="75"/>
      <c r="BR80" s="75"/>
      <c r="BS80" s="75"/>
      <c r="BT80" s="75"/>
      <c r="BU80" s="75"/>
      <c r="BV80" s="75"/>
      <c r="BW80" s="75"/>
      <c r="BX80" s="75"/>
      <c r="BY80" s="75"/>
      <c r="BZ80" s="75"/>
      <c r="CA80" s="75"/>
      <c r="CB80" s="75"/>
      <c r="CC80" s="75"/>
    </row>
    <row r="81" spans="1:81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  <c r="BI81" s="75"/>
      <c r="BJ81" s="75"/>
      <c r="BK81" s="75"/>
      <c r="BL81" s="75"/>
      <c r="BM81" s="75"/>
      <c r="BN81" s="75"/>
      <c r="BO81" s="75"/>
      <c r="BP81" s="75"/>
      <c r="BQ81" s="75"/>
      <c r="BR81" s="75"/>
      <c r="BS81" s="75"/>
      <c r="BT81" s="75"/>
      <c r="BU81" s="75"/>
      <c r="BV81" s="75"/>
      <c r="BW81" s="75"/>
      <c r="BX81" s="75"/>
      <c r="BY81" s="75"/>
      <c r="BZ81" s="75"/>
      <c r="CA81" s="75"/>
      <c r="CB81" s="75"/>
      <c r="CC81" s="75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2016-07-19T14:24:34Z</cp:lastPrinted>
  <dcterms:created xsi:type="dcterms:W3CDTF">1998-04-02T13:38:56Z</dcterms:created>
  <dcterms:modified xsi:type="dcterms:W3CDTF">2016-08-16T16:04:04Z</dcterms:modified>
</cp:coreProperties>
</file>